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基礎表" sheetId="1" r:id="rId1"/>
    <sheet name="作業用(１)" sheetId="2" r:id="rId2"/>
    <sheet name="作業用(2)" sheetId="3" r:id="rId3"/>
    <sheet name="Sheet1" sheetId="4" r:id="rId4"/>
  </sheets>
  <definedNames>
    <definedName name="_xlfn.AGGREGATE" hidden="1">#NAME?</definedName>
    <definedName name="_xlfn.STDEV.P" hidden="1">#NAME?</definedName>
    <definedName name="_xlnm.Print_Area" localSheetId="0">'基礎表'!$A$1:$R$187</definedName>
    <definedName name="_xlnm.Print_Area" localSheetId="1">'作業用(１)'!$A$1:$T$179</definedName>
    <definedName name="_xlnm.Print_Area" localSheetId="2">'作業用(2)'!$A$1:$R$179</definedName>
    <definedName name="_xlnm.Print_Titles" localSheetId="0">'基礎表'!$1:$1</definedName>
    <definedName name="_xlnm.Print_Titles" localSheetId="1">'作業用(１)'!$1:$1</definedName>
    <definedName name="_xlnm.Print_Titles" localSheetId="2">'作業用(2)'!$1:$1</definedName>
  </definedNames>
  <calcPr fullCalcOnLoad="1"/>
</workbook>
</file>

<file path=xl/sharedStrings.xml><?xml version="1.0" encoding="utf-8"?>
<sst xmlns="http://schemas.openxmlformats.org/spreadsheetml/2006/main" count="537" uniqueCount="136">
  <si>
    <t>測定場所</t>
  </si>
  <si>
    <t>すべり台</t>
  </si>
  <si>
    <t>平間公園</t>
  </si>
  <si>
    <t>中原平和公園</t>
  </si>
  <si>
    <t>二子公園</t>
  </si>
  <si>
    <t>溝口北公園</t>
  </si>
  <si>
    <t>坂戸公園</t>
  </si>
  <si>
    <t>下布田公園</t>
  </si>
  <si>
    <t>芝間公園</t>
  </si>
  <si>
    <t>生田浄水場西</t>
  </si>
  <si>
    <t>南生田公園</t>
  </si>
  <si>
    <t>寺尾台第1公園</t>
  </si>
  <si>
    <t>宿河原わんぱく公園</t>
  </si>
  <si>
    <t>緑化センター</t>
  </si>
  <si>
    <t>すべり台下</t>
  </si>
  <si>
    <t>倉庫脇樹木下</t>
  </si>
  <si>
    <t>斜面下側溝</t>
  </si>
  <si>
    <t>初回から直近までの変化</t>
  </si>
  <si>
    <t>管理棟横</t>
  </si>
  <si>
    <t>平和都市宣言碑</t>
  </si>
  <si>
    <t>子母口旭田公園</t>
  </si>
  <si>
    <t>梶ヶ谷第３公園</t>
  </si>
  <si>
    <t>砂場</t>
  </si>
  <si>
    <t>すべり台</t>
  </si>
  <si>
    <t>砂場</t>
  </si>
  <si>
    <t>古代広場</t>
  </si>
  <si>
    <t>中央</t>
  </si>
  <si>
    <t>菅生緑地</t>
  </si>
  <si>
    <t>側溝ふた上</t>
  </si>
  <si>
    <t>今井さくら公園</t>
  </si>
  <si>
    <t>新城公園</t>
  </si>
  <si>
    <t>中央</t>
  </si>
  <si>
    <t>遊具下</t>
  </si>
  <si>
    <t>南けやき下</t>
  </si>
  <si>
    <t>梶ヶ谷第1公園</t>
  </si>
  <si>
    <t>井田杉山公園</t>
  </si>
  <si>
    <t>国際交流センター</t>
  </si>
  <si>
    <t>東高根森林公園</t>
  </si>
  <si>
    <t>グランド</t>
  </si>
  <si>
    <t>芝生</t>
  </si>
  <si>
    <t>東田公園</t>
  </si>
  <si>
    <t>中央</t>
  </si>
  <si>
    <t>すべり台</t>
  </si>
  <si>
    <t>渡田新町公園</t>
  </si>
  <si>
    <t>砂場</t>
  </si>
  <si>
    <t>日進町中央公園</t>
  </si>
  <si>
    <t>草地</t>
  </si>
  <si>
    <t>池田町公園</t>
  </si>
  <si>
    <t>新町児童公園</t>
  </si>
  <si>
    <t>貝塚公園</t>
  </si>
  <si>
    <t>側溝</t>
  </si>
  <si>
    <t>土堤</t>
  </si>
  <si>
    <t>セノン寮前　歩道</t>
  </si>
  <si>
    <t>直近</t>
  </si>
  <si>
    <t>麻生区</t>
  </si>
  <si>
    <t>宮前区</t>
  </si>
  <si>
    <t>川崎区</t>
  </si>
  <si>
    <t>カーブミラー付近側溝</t>
  </si>
  <si>
    <t>京町公園</t>
  </si>
  <si>
    <t>ブランコ</t>
  </si>
  <si>
    <t>高津区</t>
  </si>
  <si>
    <t>白山東緑地公園</t>
  </si>
  <si>
    <t>中央</t>
  </si>
  <si>
    <t>王禅寺公園</t>
  </si>
  <si>
    <t>麻生台団地</t>
  </si>
  <si>
    <t>すべり台下</t>
  </si>
  <si>
    <t>有馬こども公園</t>
  </si>
  <si>
    <t>すべり台下</t>
  </si>
  <si>
    <t>三田第１公園</t>
  </si>
  <si>
    <t>グランド下</t>
  </si>
  <si>
    <t>台和公園</t>
  </si>
  <si>
    <t>長尾小学校</t>
  </si>
  <si>
    <t>正門横側溝</t>
  </si>
  <si>
    <t>1回</t>
  </si>
  <si>
    <t>2回</t>
  </si>
  <si>
    <t>3回</t>
  </si>
  <si>
    <t>4回</t>
  </si>
  <si>
    <t>5回</t>
  </si>
  <si>
    <t>多摩区②</t>
  </si>
  <si>
    <t>百合ヶ丘第４公園</t>
  </si>
  <si>
    <t>2013/2/29</t>
  </si>
  <si>
    <t>集会所</t>
  </si>
  <si>
    <t>側溝</t>
  </si>
  <si>
    <t>登戸第１公園</t>
  </si>
  <si>
    <t>蟹ヶ谷第３公園</t>
  </si>
  <si>
    <t>中原区①</t>
  </si>
  <si>
    <t>グランド側溝</t>
  </si>
  <si>
    <t>かの子像　　近く</t>
  </si>
  <si>
    <t>6回</t>
  </si>
  <si>
    <t>日本共産党川崎北部地区委員会</t>
  </si>
  <si>
    <t>建物裏</t>
  </si>
  <si>
    <t>出入口</t>
  </si>
  <si>
    <t>多摩区①</t>
  </si>
  <si>
    <t>cs134</t>
  </si>
  <si>
    <t>cs1３７</t>
  </si>
  <si>
    <t>平均</t>
  </si>
  <si>
    <t>期待値　　　(予測される比率)</t>
  </si>
  <si>
    <t>年数</t>
  </si>
  <si>
    <t>中原区②</t>
  </si>
  <si>
    <t>初回比の線量　　　(直近/初回)</t>
  </si>
  <si>
    <t>諏訪公園</t>
  </si>
  <si>
    <t>南河原公園</t>
  </si>
  <si>
    <t>小向第１公園</t>
  </si>
  <si>
    <t>御幸公園</t>
  </si>
  <si>
    <t>下平間春風公園</t>
  </si>
  <si>
    <t>南加瀬五反公園</t>
  </si>
  <si>
    <t>小倉下町公園</t>
  </si>
  <si>
    <t>柳町公園</t>
  </si>
  <si>
    <t>さいわい緑道　　（神明町）</t>
  </si>
  <si>
    <t>塚越あさひ公園</t>
  </si>
  <si>
    <t>小向第５公園</t>
  </si>
  <si>
    <t>北加瀬第１公園</t>
  </si>
  <si>
    <t>北加瀬熊野台公園</t>
  </si>
  <si>
    <t>南加瀬けやき公園</t>
  </si>
  <si>
    <t>南加瀬辻中央公園</t>
  </si>
  <si>
    <t>小倉アベリア公園</t>
  </si>
  <si>
    <t>北加瀬公園</t>
  </si>
  <si>
    <t>夢見ヶ崎動物公園</t>
  </si>
  <si>
    <t>シマウマ前</t>
  </si>
  <si>
    <t>夢見ヶ崎公園</t>
  </si>
  <si>
    <t>さいわい緑道　　（河原町）</t>
  </si>
  <si>
    <t>１４５０日</t>
  </si>
  <si>
    <t>３．１１から</t>
  </si>
  <si>
    <t>２０１１年測定</t>
  </si>
  <si>
    <t>１４４日前</t>
  </si>
  <si>
    <t>幸区</t>
  </si>
  <si>
    <t>幸区①</t>
  </si>
  <si>
    <t>幸区①</t>
  </si>
  <si>
    <t>幸区②</t>
  </si>
  <si>
    <t>中原区</t>
  </si>
  <si>
    <t>多摩区</t>
  </si>
  <si>
    <t>日よけドーム下</t>
  </si>
  <si>
    <t>ドッグラン入口側溝</t>
  </si>
  <si>
    <t>江川ふれあい公園</t>
  </si>
  <si>
    <t>入口樹木脇</t>
  </si>
  <si>
    <t>砂浜脇　　草むら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</si>
</sst>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00_ "/>
    <numFmt numFmtId="178" formatCode="#,##0.000_);[Red]\(#,##0.000\)"/>
    <numFmt numFmtId="179" formatCode="0.000_);[Red]\(0.000\)"/>
    <numFmt numFmtId="180" formatCode="0_);[Red]\(0\)"/>
    <numFmt numFmtId="181" formatCode="0.000"/>
    <numFmt numFmtId="182" formatCode="0.000;&quot;▲ &quot;0.000"/>
    <numFmt numFmtId="183" formatCode="0.0%"/>
    <numFmt numFmtId="184" formatCode="0.00_ "/>
    <numFmt numFmtId="185" formatCode="yyyy&quot;年&quot;m&quot;月&quot;d&quot;日&quot;;@"/>
    <numFmt numFmtId="186" formatCode="[$-F400]h:mm:ss\ AM/PM"/>
    <numFmt numFmtId="187" formatCode="yyyy/m/d;@"/>
    <numFmt numFmtId="188" formatCode="mmm\-yyyy"/>
    <numFmt numFmtId="189" formatCode="0.0000"/>
    <numFmt numFmtId="190" formatCode="0.000_ ;[Red]\-0.000\ "/>
    <numFmt numFmtId="191" formatCode="mm/dd/yy;@"/>
    <numFmt numFmtId="192" formatCode="m/d/yy;@"/>
    <numFmt numFmtId="193" formatCode="0.0"/>
    <numFmt numFmtId="194" formatCode="0_ ;[Red]\-0\ "/>
    <numFmt numFmtId="195" formatCode="0.0_ ;[Red]\-0.0\ "/>
    <numFmt numFmtId="196" formatCode="0.00_ ;[Red]\-0.00\ "/>
    <numFmt numFmtId="197" formatCode="0.0_);[Red]\(0.0\)"/>
    <numFmt numFmtId="198" formatCode="#,##0.0;[Red]\-#,##0.0"/>
    <numFmt numFmtId="199" formatCode="#,##0.000;[Red]\-#,##0.00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IWA新聞ゴシック体"/>
      <family val="3"/>
    </font>
    <font>
      <sz val="12"/>
      <name val="ＤＦＧ平成ゴシック体W9"/>
      <family val="3"/>
    </font>
    <font>
      <sz val="14"/>
      <name val="IWA新聞ゴシック体"/>
      <family val="3"/>
    </font>
    <font>
      <sz val="16"/>
      <name val="ＤＦＧ平成ゴシック体W9"/>
      <family val="3"/>
    </font>
    <font>
      <sz val="16"/>
      <name val="IWA新聞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ＤＦＧ平成ゴシック体W9"/>
      <family val="3"/>
    </font>
    <font>
      <sz val="12"/>
      <color indexed="8"/>
      <name val="ＭＳ Ｐゴシック"/>
      <family val="3"/>
    </font>
    <font>
      <sz val="12"/>
      <color indexed="8"/>
      <name val="IWA新聞ゴシック体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IWA新聞ゴシック体"/>
      <family val="3"/>
    </font>
    <font>
      <sz val="14"/>
      <color indexed="8"/>
      <name val="IWA新聞ゴシック体"/>
      <family val="3"/>
    </font>
    <font>
      <sz val="11"/>
      <color indexed="8"/>
      <name val="IWA新聞ゴシック体"/>
      <family val="3"/>
    </font>
    <font>
      <sz val="11"/>
      <name val="ＭＳ Ｐゴシック"/>
      <family val="3"/>
    </font>
    <font>
      <sz val="20"/>
      <color indexed="8"/>
      <name val="IWA新聞ゴシック体"/>
      <family val="3"/>
    </font>
    <font>
      <sz val="18"/>
      <color indexed="8"/>
      <name val="ＤＦＧ平成ゴシック体W9"/>
      <family val="3"/>
    </font>
    <font>
      <sz val="16"/>
      <color indexed="8"/>
      <name val="ＤＦＧ平成ゴシック体W9"/>
      <family val="3"/>
    </font>
    <font>
      <sz val="14"/>
      <color indexed="8"/>
      <name val="ＤＦＰ平成ゴシック体W9"/>
      <family val="3"/>
    </font>
    <font>
      <sz val="14"/>
      <color indexed="8"/>
      <name val="ＤＦＧ平成ゴシック体W9"/>
      <family val="3"/>
    </font>
    <font>
      <sz val="10"/>
      <color indexed="8"/>
      <name val="IWA新聞ゴシック体"/>
      <family val="3"/>
    </font>
    <font>
      <sz val="12"/>
      <color indexed="10"/>
      <name val="ＤＦＧ平成ゴシック体W9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ＤＦＧ平成ゴシック体W9"/>
      <family val="3"/>
    </font>
    <font>
      <sz val="12"/>
      <color theme="1"/>
      <name val="Calibri"/>
      <family val="3"/>
    </font>
    <font>
      <sz val="12"/>
      <color theme="1"/>
      <name val="IWA新聞ゴシック体"/>
      <family val="3"/>
    </font>
    <font>
      <sz val="12"/>
      <color theme="1"/>
      <name val="ＭＳ Ｐ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IWA新聞ゴシック体"/>
      <family val="3"/>
    </font>
    <font>
      <sz val="14"/>
      <color theme="1"/>
      <name val="IWA新聞ゴシック体"/>
      <family val="3"/>
    </font>
    <font>
      <sz val="11"/>
      <color theme="1"/>
      <name val="IWA新聞ゴシック体"/>
      <family val="3"/>
    </font>
    <font>
      <sz val="11"/>
      <name val="Calibri"/>
      <family val="3"/>
    </font>
    <font>
      <sz val="20"/>
      <color theme="1"/>
      <name val="IWA新聞ゴシック体"/>
      <family val="3"/>
    </font>
    <font>
      <sz val="18"/>
      <color theme="1"/>
      <name val="ＤＦＧ平成ゴシック体W9"/>
      <family val="3"/>
    </font>
    <font>
      <sz val="16"/>
      <color theme="1"/>
      <name val="ＤＦＧ平成ゴシック体W9"/>
      <family val="3"/>
    </font>
    <font>
      <sz val="14"/>
      <color theme="1"/>
      <name val="ＤＦＰ平成ゴシック体W9"/>
      <family val="3"/>
    </font>
    <font>
      <sz val="12"/>
      <color rgb="FFFF0000"/>
      <name val="ＤＦＧ平成ゴシック体W9"/>
      <family val="3"/>
    </font>
    <font>
      <sz val="14"/>
      <color theme="1"/>
      <name val="ＤＦＧ平成ゴシック体W9"/>
      <family val="3"/>
    </font>
    <font>
      <sz val="10"/>
      <color theme="1"/>
      <name val="IWA新聞ゴシック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/>
      <bottom style="thin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 style="thin"/>
      <bottom style="medium"/>
    </border>
    <border>
      <left/>
      <right/>
      <top style="medium"/>
      <bottom/>
    </border>
    <border>
      <left>
        <color indexed="63"/>
      </left>
      <right style="dashed"/>
      <top style="medium"/>
      <bottom style="thin"/>
    </border>
    <border>
      <left style="dashed"/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dashed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2" fontId="60" fillId="0" borderId="10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181" fontId="60" fillId="0" borderId="11" xfId="0" applyNumberFormat="1" applyFont="1" applyBorder="1" applyAlignment="1">
      <alignment horizontal="right" vertical="center"/>
    </xf>
    <xf numFmtId="2" fontId="60" fillId="0" borderId="11" xfId="0" applyNumberFormat="1" applyFont="1" applyBorder="1" applyAlignment="1">
      <alignment horizontal="right" vertical="center"/>
    </xf>
    <xf numFmtId="2" fontId="60" fillId="0" borderId="11" xfId="0" applyNumberFormat="1" applyFont="1" applyFill="1" applyBorder="1" applyAlignment="1">
      <alignment horizontal="right" vertical="center"/>
    </xf>
    <xf numFmtId="181" fontId="60" fillId="0" borderId="12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0" fillId="0" borderId="12" xfId="0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181" fontId="60" fillId="0" borderId="10" xfId="0" applyNumberFormat="1" applyFont="1" applyBorder="1" applyAlignment="1">
      <alignment horizontal="right" vertical="center"/>
    </xf>
    <xf numFmtId="2" fontId="60" fillId="0" borderId="12" xfId="0" applyNumberFormat="1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right" vertical="center"/>
    </xf>
    <xf numFmtId="0" fontId="60" fillId="0" borderId="11" xfId="0" applyFont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181" fontId="60" fillId="0" borderId="11" xfId="0" applyNumberFormat="1" applyFont="1" applyFill="1" applyBorder="1" applyAlignment="1">
      <alignment horizontal="right" vertical="center"/>
    </xf>
    <xf numFmtId="0" fontId="60" fillId="0" borderId="12" xfId="0" applyFont="1" applyFill="1" applyBorder="1" applyAlignment="1">
      <alignment horizontal="right" vertical="center"/>
    </xf>
    <xf numFmtId="187" fontId="61" fillId="0" borderId="13" xfId="0" applyNumberFormat="1" applyFont="1" applyBorder="1" applyAlignment="1">
      <alignment horizontal="right" vertical="center"/>
    </xf>
    <xf numFmtId="187" fontId="61" fillId="0" borderId="13" xfId="0" applyNumberFormat="1" applyFont="1" applyFill="1" applyBorder="1" applyAlignment="1">
      <alignment horizontal="right" vertical="center"/>
    </xf>
    <xf numFmtId="0" fontId="62" fillId="0" borderId="13" xfId="0" applyFont="1" applyBorder="1" applyAlignment="1">
      <alignment horizontal="right" vertical="center"/>
    </xf>
    <xf numFmtId="187" fontId="61" fillId="0" borderId="14" xfId="0" applyNumberFormat="1" applyFont="1" applyBorder="1" applyAlignment="1">
      <alignment horizontal="right" vertical="center"/>
    </xf>
    <xf numFmtId="187" fontId="61" fillId="0" borderId="14" xfId="0" applyNumberFormat="1" applyFont="1" applyFill="1" applyBorder="1" applyAlignment="1">
      <alignment horizontal="right" vertical="center"/>
    </xf>
    <xf numFmtId="181" fontId="62" fillId="0" borderId="14" xfId="0" applyNumberFormat="1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/>
    </xf>
    <xf numFmtId="0" fontId="60" fillId="0" borderId="10" xfId="0" applyFont="1" applyFill="1" applyBorder="1" applyAlignment="1">
      <alignment horizontal="right" vertical="center"/>
    </xf>
    <xf numFmtId="2" fontId="62" fillId="0" borderId="14" xfId="0" applyNumberFormat="1" applyFont="1" applyBorder="1" applyAlignment="1">
      <alignment horizontal="right" vertical="center"/>
    </xf>
    <xf numFmtId="181" fontId="60" fillId="0" borderId="12" xfId="0" applyNumberFormat="1" applyFont="1" applyFill="1" applyBorder="1" applyAlignment="1">
      <alignment horizontal="right" vertical="center"/>
    </xf>
    <xf numFmtId="187" fontId="61" fillId="0" borderId="10" xfId="0" applyNumberFormat="1" applyFont="1" applyFill="1" applyBorder="1" applyAlignment="1">
      <alignment horizontal="right" vertical="center"/>
    </xf>
    <xf numFmtId="0" fontId="62" fillId="0" borderId="10" xfId="0" applyFont="1" applyBorder="1" applyAlignment="1">
      <alignment horizontal="right" vertical="center"/>
    </xf>
    <xf numFmtId="0" fontId="61" fillId="0" borderId="14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187" fontId="61" fillId="0" borderId="10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61" fillId="0" borderId="10" xfId="0" applyFont="1" applyBorder="1" applyAlignment="1">
      <alignment vertical="center"/>
    </xf>
    <xf numFmtId="187" fontId="63" fillId="0" borderId="10" xfId="0" applyNumberFormat="1" applyFont="1" applyBorder="1" applyAlignment="1">
      <alignment horizontal="right" vertical="center"/>
    </xf>
    <xf numFmtId="187" fontId="63" fillId="0" borderId="10" xfId="0" applyNumberFormat="1" applyFont="1" applyFill="1" applyBorder="1" applyAlignment="1">
      <alignment horizontal="right" vertical="center"/>
    </xf>
    <xf numFmtId="0" fontId="61" fillId="0" borderId="11" xfId="0" applyFont="1" applyBorder="1" applyAlignment="1">
      <alignment horizontal="right" vertical="center"/>
    </xf>
    <xf numFmtId="187" fontId="63" fillId="0" borderId="14" xfId="0" applyNumberFormat="1" applyFont="1" applyBorder="1" applyAlignment="1">
      <alignment horizontal="right" vertical="center"/>
    </xf>
    <xf numFmtId="187" fontId="62" fillId="0" borderId="14" xfId="0" applyNumberFormat="1" applyFont="1" applyBorder="1" applyAlignment="1">
      <alignment horizontal="right" vertical="center"/>
    </xf>
    <xf numFmtId="187" fontId="62" fillId="0" borderId="14" xfId="0" applyNumberFormat="1" applyFont="1" applyFill="1" applyBorder="1" applyAlignment="1">
      <alignment horizontal="right" vertical="center"/>
    </xf>
    <xf numFmtId="0" fontId="62" fillId="0" borderId="10" xfId="0" applyFont="1" applyBorder="1" applyAlignment="1">
      <alignment vertical="center"/>
    </xf>
    <xf numFmtId="0" fontId="61" fillId="0" borderId="10" xfId="0" applyFont="1" applyBorder="1" applyAlignment="1">
      <alignment horizontal="right" vertical="center" wrapText="1"/>
    </xf>
    <xf numFmtId="0" fontId="61" fillId="0" borderId="11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/>
    </xf>
    <xf numFmtId="187" fontId="62" fillId="0" borderId="13" xfId="0" applyNumberFormat="1" applyFont="1" applyBorder="1" applyAlignment="1">
      <alignment horizontal="right" vertical="center"/>
    </xf>
    <xf numFmtId="187" fontId="62" fillId="0" borderId="13" xfId="0" applyNumberFormat="1" applyFont="1" applyFill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187" fontId="63" fillId="0" borderId="13" xfId="0" applyNumberFormat="1" applyFont="1" applyBorder="1" applyAlignment="1">
      <alignment horizontal="right" vertical="center"/>
    </xf>
    <xf numFmtId="187" fontId="63" fillId="0" borderId="13" xfId="0" applyNumberFormat="1" applyFont="1" applyFill="1" applyBorder="1" applyAlignment="1">
      <alignment horizontal="right" vertical="center"/>
    </xf>
    <xf numFmtId="187" fontId="63" fillId="0" borderId="14" xfId="0" applyNumberFormat="1" applyFont="1" applyFill="1" applyBorder="1" applyAlignment="1">
      <alignment horizontal="right" vertical="center"/>
    </xf>
    <xf numFmtId="190" fontId="3" fillId="33" borderId="15" xfId="0" applyNumberFormat="1" applyFont="1" applyFill="1" applyBorder="1" applyAlignment="1">
      <alignment horizontal="left" vertical="center" wrapText="1"/>
    </xf>
    <xf numFmtId="0" fontId="64" fillId="0" borderId="0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187" fontId="62" fillId="0" borderId="10" xfId="0" applyNumberFormat="1" applyFont="1" applyFill="1" applyBorder="1" applyAlignment="1">
      <alignment horizontal="right" vertical="center"/>
    </xf>
    <xf numFmtId="2" fontId="60" fillId="0" borderId="10" xfId="0" applyNumberFormat="1" applyFont="1" applyFill="1" applyBorder="1" applyAlignment="1">
      <alignment horizontal="right" vertical="center"/>
    </xf>
    <xf numFmtId="0" fontId="61" fillId="0" borderId="12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193" fontId="65" fillId="0" borderId="0" xfId="0" applyNumberFormat="1" applyFont="1" applyAlignment="1">
      <alignment vertical="center"/>
    </xf>
    <xf numFmtId="0" fontId="65" fillId="0" borderId="16" xfId="0" applyFont="1" applyBorder="1" applyAlignment="1">
      <alignment vertical="center"/>
    </xf>
    <xf numFmtId="193" fontId="65" fillId="0" borderId="16" xfId="0" applyNumberFormat="1" applyFont="1" applyBorder="1" applyAlignment="1">
      <alignment vertical="center"/>
    </xf>
    <xf numFmtId="183" fontId="65" fillId="0" borderId="16" xfId="42" applyNumberFormat="1" applyFont="1" applyBorder="1" applyAlignment="1">
      <alignment vertical="center"/>
    </xf>
    <xf numFmtId="183" fontId="66" fillId="0" borderId="17" xfId="0" applyNumberFormat="1" applyFont="1" applyBorder="1" applyAlignment="1">
      <alignment horizontal="center" vertical="center" wrapText="1"/>
    </xf>
    <xf numFmtId="183" fontId="0" fillId="0" borderId="0" xfId="0" applyNumberFormat="1" applyFont="1" applyAlignment="1">
      <alignment vertical="center"/>
    </xf>
    <xf numFmtId="185" fontId="67" fillId="0" borderId="18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85" fontId="67" fillId="0" borderId="18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193" fontId="65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10" fontId="65" fillId="0" borderId="0" xfId="42" applyNumberFormat="1" applyFont="1" applyAlignment="1">
      <alignment vertical="center"/>
    </xf>
    <xf numFmtId="180" fontId="3" fillId="0" borderId="20" xfId="0" applyNumberFormat="1" applyFont="1" applyBorder="1" applyAlignment="1">
      <alignment horizontal="center" vertical="center" wrapText="1"/>
    </xf>
    <xf numFmtId="180" fontId="69" fillId="0" borderId="0" xfId="0" applyNumberFormat="1" applyFont="1" applyAlignment="1">
      <alignment vertical="center"/>
    </xf>
    <xf numFmtId="180" fontId="70" fillId="0" borderId="0" xfId="0" applyNumberFormat="1" applyFont="1" applyAlignment="1">
      <alignment vertical="center"/>
    </xf>
    <xf numFmtId="181" fontId="71" fillId="0" borderId="10" xfId="0" applyNumberFormat="1" applyFont="1" applyBorder="1" applyAlignment="1">
      <alignment horizontal="right" vertical="center"/>
    </xf>
    <xf numFmtId="0" fontId="72" fillId="0" borderId="21" xfId="0" applyFont="1" applyBorder="1" applyAlignment="1">
      <alignment vertical="center" textRotation="255"/>
    </xf>
    <xf numFmtId="0" fontId="72" fillId="0" borderId="22" xfId="0" applyFont="1" applyBorder="1" applyAlignment="1">
      <alignment vertical="center" textRotation="255"/>
    </xf>
    <xf numFmtId="190" fontId="73" fillId="34" borderId="23" xfId="0" applyNumberFormat="1" applyFont="1" applyFill="1" applyBorder="1" applyAlignment="1">
      <alignment horizontal="center" vertical="center"/>
    </xf>
    <xf numFmtId="190" fontId="73" fillId="34" borderId="24" xfId="0" applyNumberFormat="1" applyFont="1" applyFill="1" applyBorder="1" applyAlignment="1">
      <alignment horizontal="center" vertical="center"/>
    </xf>
    <xf numFmtId="183" fontId="74" fillId="0" borderId="25" xfId="42" applyNumberFormat="1" applyFont="1" applyFill="1" applyBorder="1" applyAlignment="1">
      <alignment horizontal="center" vertical="center"/>
    </xf>
    <xf numFmtId="185" fontId="66" fillId="0" borderId="26" xfId="0" applyNumberFormat="1" applyFont="1" applyBorder="1" applyAlignment="1">
      <alignment horizontal="left" vertical="center" wrapText="1"/>
    </xf>
    <xf numFmtId="185" fontId="68" fillId="0" borderId="27" xfId="0" applyNumberFormat="1" applyFont="1" applyBorder="1" applyAlignment="1">
      <alignment vertical="center"/>
    </xf>
    <xf numFmtId="185" fontId="68" fillId="0" borderId="28" xfId="0" applyNumberFormat="1" applyFont="1" applyBorder="1" applyAlignment="1">
      <alignment vertical="center"/>
    </xf>
    <xf numFmtId="185" fontId="66" fillId="0" borderId="29" xfId="0" applyNumberFormat="1" applyFont="1" applyBorder="1" applyAlignment="1">
      <alignment horizontal="left" vertical="center" wrapText="1"/>
    </xf>
    <xf numFmtId="185" fontId="66" fillId="0" borderId="30" xfId="0" applyNumberFormat="1" applyFont="1" applyBorder="1" applyAlignment="1">
      <alignment horizontal="left" vertical="center" wrapText="1"/>
    </xf>
    <xf numFmtId="190" fontId="73" fillId="34" borderId="31" xfId="0" applyNumberFormat="1" applyFont="1" applyFill="1" applyBorder="1" applyAlignment="1">
      <alignment horizontal="center" vertical="center"/>
    </xf>
    <xf numFmtId="183" fontId="74" fillId="0" borderId="32" xfId="42" applyNumberFormat="1" applyFont="1" applyFill="1" applyBorder="1" applyAlignment="1">
      <alignment horizontal="center" vertical="center"/>
    </xf>
    <xf numFmtId="185" fontId="68" fillId="0" borderId="27" xfId="0" applyNumberFormat="1" applyFont="1" applyBorder="1" applyAlignment="1">
      <alignment horizontal="left" vertical="center" wrapText="1"/>
    </xf>
    <xf numFmtId="185" fontId="68" fillId="0" borderId="0" xfId="0" applyNumberFormat="1" applyFont="1" applyBorder="1" applyAlignment="1">
      <alignment horizontal="left" vertical="center" wrapText="1"/>
    </xf>
    <xf numFmtId="185" fontId="68" fillId="0" borderId="33" xfId="0" applyNumberFormat="1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textRotation="255"/>
    </xf>
    <xf numFmtId="0" fontId="72" fillId="0" borderId="22" xfId="0" applyFont="1" applyBorder="1" applyAlignment="1">
      <alignment horizontal="center" vertical="center" textRotation="255"/>
    </xf>
    <xf numFmtId="185" fontId="68" fillId="0" borderId="0" xfId="0" applyNumberFormat="1" applyFont="1" applyBorder="1" applyAlignment="1">
      <alignment vertical="center" wrapText="1"/>
    </xf>
    <xf numFmtId="185" fontId="68" fillId="0" borderId="33" xfId="0" applyNumberFormat="1" applyFont="1" applyBorder="1" applyAlignment="1">
      <alignment vertical="center" wrapText="1"/>
    </xf>
    <xf numFmtId="183" fontId="72" fillId="0" borderId="34" xfId="42" applyNumberFormat="1" applyFont="1" applyFill="1" applyBorder="1" applyAlignment="1">
      <alignment horizontal="center" vertical="center"/>
    </xf>
    <xf numFmtId="183" fontId="72" fillId="0" borderId="35" xfId="42" applyNumberFormat="1" applyFont="1" applyFill="1" applyBorder="1" applyAlignment="1">
      <alignment horizontal="center" vertical="center"/>
    </xf>
    <xf numFmtId="183" fontId="72" fillId="0" borderId="22" xfId="42" applyNumberFormat="1" applyFont="1" applyFill="1" applyBorder="1" applyAlignment="1">
      <alignment horizontal="center" vertical="center"/>
    </xf>
    <xf numFmtId="183" fontId="60" fillId="0" borderId="36" xfId="42" applyNumberFormat="1" applyFont="1" applyFill="1" applyBorder="1" applyAlignment="1">
      <alignment horizontal="center" vertical="center"/>
    </xf>
    <xf numFmtId="183" fontId="60" fillId="0" borderId="37" xfId="42" applyNumberFormat="1" applyFont="1" applyFill="1" applyBorder="1" applyAlignment="1">
      <alignment horizontal="center" vertical="center"/>
    </xf>
    <xf numFmtId="185" fontId="66" fillId="0" borderId="38" xfId="0" applyNumberFormat="1" applyFont="1" applyBorder="1" applyAlignment="1">
      <alignment horizontal="left" vertical="center" wrapText="1"/>
    </xf>
    <xf numFmtId="183" fontId="7" fillId="0" borderId="36" xfId="42" applyNumberFormat="1" applyFont="1" applyFill="1" applyBorder="1" applyAlignment="1">
      <alignment horizontal="center" vertical="center"/>
    </xf>
    <xf numFmtId="183" fontId="7" fillId="0" borderId="39" xfId="42" applyNumberFormat="1" applyFont="1" applyFill="1" applyBorder="1" applyAlignment="1">
      <alignment horizontal="center" vertical="center"/>
    </xf>
    <xf numFmtId="183" fontId="72" fillId="0" borderId="40" xfId="42" applyNumberFormat="1" applyFont="1" applyFill="1" applyBorder="1" applyAlignment="1">
      <alignment horizontal="center" vertical="center"/>
    </xf>
    <xf numFmtId="183" fontId="72" fillId="0" borderId="21" xfId="42" applyNumberFormat="1" applyFont="1" applyFill="1" applyBorder="1" applyAlignment="1">
      <alignment horizontal="center" vertical="center"/>
    </xf>
    <xf numFmtId="183" fontId="72" fillId="0" borderId="41" xfId="42" applyNumberFormat="1" applyFont="1" applyFill="1" applyBorder="1" applyAlignment="1">
      <alignment horizontal="center" vertical="center"/>
    </xf>
    <xf numFmtId="183" fontId="72" fillId="0" borderId="42" xfId="42" applyNumberFormat="1" applyFont="1" applyFill="1" applyBorder="1" applyAlignment="1">
      <alignment horizontal="center" vertical="center"/>
    </xf>
    <xf numFmtId="190" fontId="75" fillId="34" borderId="23" xfId="0" applyNumberFormat="1" applyFont="1" applyFill="1" applyBorder="1" applyAlignment="1">
      <alignment horizontal="center" vertical="center"/>
    </xf>
    <xf numFmtId="190" fontId="75" fillId="34" borderId="24" xfId="0" applyNumberFormat="1" applyFont="1" applyFill="1" applyBorder="1" applyAlignment="1">
      <alignment horizontal="center" vertical="center"/>
    </xf>
    <xf numFmtId="190" fontId="75" fillId="34" borderId="31" xfId="0" applyNumberFormat="1" applyFont="1" applyFill="1" applyBorder="1" applyAlignment="1">
      <alignment horizontal="center" vertical="center"/>
    </xf>
    <xf numFmtId="183" fontId="7" fillId="0" borderId="37" xfId="42" applyNumberFormat="1" applyFont="1" applyFill="1" applyBorder="1" applyAlignment="1">
      <alignment horizontal="center" vertical="center"/>
    </xf>
    <xf numFmtId="183" fontId="4" fillId="0" borderId="36" xfId="42" applyNumberFormat="1" applyFont="1" applyFill="1" applyBorder="1" applyAlignment="1">
      <alignment horizontal="center" vertical="center"/>
    </xf>
    <xf numFmtId="183" fontId="4" fillId="0" borderId="37" xfId="42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183" fontId="7" fillId="0" borderId="44" xfId="42" applyNumberFormat="1" applyFont="1" applyFill="1" applyBorder="1" applyAlignment="1">
      <alignment horizontal="center" vertical="center"/>
    </xf>
    <xf numFmtId="185" fontId="76" fillId="0" borderId="27" xfId="0" applyNumberFormat="1" applyFont="1" applyBorder="1" applyAlignment="1">
      <alignment vertical="center" wrapText="1"/>
    </xf>
    <xf numFmtId="185" fontId="66" fillId="0" borderId="29" xfId="0" applyNumberFormat="1" applyFont="1" applyBorder="1" applyAlignment="1">
      <alignment horizontal="left" vertical="center"/>
    </xf>
    <xf numFmtId="185" fontId="66" fillId="0" borderId="38" xfId="0" applyNumberFormat="1" applyFont="1" applyBorder="1" applyAlignment="1">
      <alignment horizontal="left" vertical="center"/>
    </xf>
    <xf numFmtId="190" fontId="73" fillId="34" borderId="45" xfId="0" applyNumberFormat="1" applyFont="1" applyFill="1" applyBorder="1" applyAlignment="1">
      <alignment horizontal="center" vertical="center"/>
    </xf>
    <xf numFmtId="185" fontId="68" fillId="0" borderId="27" xfId="0" applyNumberFormat="1" applyFont="1" applyBorder="1" applyAlignment="1">
      <alignment vertical="center" wrapText="1"/>
    </xf>
    <xf numFmtId="185" fontId="67" fillId="0" borderId="17" xfId="0" applyNumberFormat="1" applyFont="1" applyBorder="1" applyAlignment="1">
      <alignment horizontal="center" vertical="center"/>
    </xf>
    <xf numFmtId="185" fontId="67" fillId="0" borderId="46" xfId="0" applyNumberFormat="1" applyFont="1" applyBorder="1" applyAlignment="1">
      <alignment horizontal="center" vertical="center"/>
    </xf>
    <xf numFmtId="185" fontId="67" fillId="0" borderId="47" xfId="0" applyNumberFormat="1" applyFont="1" applyBorder="1" applyAlignment="1">
      <alignment horizontal="center" vertical="center"/>
    </xf>
    <xf numFmtId="185" fontId="68" fillId="0" borderId="28" xfId="0" applyNumberFormat="1" applyFont="1" applyBorder="1" applyAlignment="1">
      <alignment vertical="center" wrapText="1"/>
    </xf>
    <xf numFmtId="185" fontId="66" fillId="0" borderId="43" xfId="0" applyNumberFormat="1" applyFont="1" applyBorder="1" applyAlignment="1">
      <alignment horizontal="left" vertical="center" wrapText="1"/>
    </xf>
    <xf numFmtId="0" fontId="72" fillId="0" borderId="40" xfId="0" applyFont="1" applyBorder="1" applyAlignment="1">
      <alignment horizontal="center" vertical="center" textRotation="255"/>
    </xf>
    <xf numFmtId="185" fontId="66" fillId="0" borderId="48" xfId="0" applyNumberFormat="1" applyFont="1" applyBorder="1" applyAlignment="1">
      <alignment horizontal="left" vertical="center" wrapText="1"/>
    </xf>
    <xf numFmtId="185" fontId="68" fillId="0" borderId="49" xfId="0" applyNumberFormat="1" applyFont="1" applyBorder="1" applyAlignment="1">
      <alignment vertical="center" wrapText="1"/>
    </xf>
    <xf numFmtId="185" fontId="66" fillId="0" borderId="50" xfId="0" applyNumberFormat="1" applyFont="1" applyBorder="1" applyAlignment="1">
      <alignment horizontal="left" vertical="center" wrapText="1"/>
    </xf>
    <xf numFmtId="190" fontId="73" fillId="34" borderId="51" xfId="0" applyNumberFormat="1" applyFont="1" applyFill="1" applyBorder="1" applyAlignment="1">
      <alignment horizontal="center" vertical="center"/>
    </xf>
    <xf numFmtId="183" fontId="7" fillId="0" borderId="52" xfId="42" applyNumberFormat="1" applyFont="1" applyFill="1" applyBorder="1" applyAlignment="1">
      <alignment horizontal="center" vertical="center"/>
    </xf>
    <xf numFmtId="183" fontId="7" fillId="0" borderId="25" xfId="42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66" fillId="0" borderId="53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183" fontId="7" fillId="0" borderId="54" xfId="42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185" fontId="66" fillId="0" borderId="43" xfId="0" applyNumberFormat="1" applyFont="1" applyBorder="1" applyAlignment="1">
      <alignment horizontal="left" vertical="center"/>
    </xf>
    <xf numFmtId="185" fontId="68" fillId="0" borderId="33" xfId="0" applyNumberFormat="1" applyFont="1" applyBorder="1" applyAlignment="1">
      <alignment vertical="center"/>
    </xf>
    <xf numFmtId="0" fontId="66" fillId="0" borderId="53" xfId="0" applyFont="1" applyBorder="1" applyAlignment="1">
      <alignment horizontal="left" vertical="center"/>
    </xf>
    <xf numFmtId="0" fontId="66" fillId="0" borderId="38" xfId="0" applyFont="1" applyBorder="1" applyAlignment="1">
      <alignment horizontal="left" vertical="center"/>
    </xf>
    <xf numFmtId="185" fontId="68" fillId="0" borderId="49" xfId="0" applyNumberFormat="1" applyFont="1" applyBorder="1" applyAlignment="1">
      <alignment vertical="center"/>
    </xf>
    <xf numFmtId="185" fontId="68" fillId="0" borderId="0" xfId="0" applyNumberFormat="1" applyFont="1" applyBorder="1" applyAlignment="1">
      <alignment vertical="center"/>
    </xf>
    <xf numFmtId="187" fontId="66" fillId="0" borderId="29" xfId="0" applyNumberFormat="1" applyFont="1" applyBorder="1" applyAlignment="1">
      <alignment horizontal="left" vertical="center"/>
    </xf>
    <xf numFmtId="187" fontId="66" fillId="0" borderId="38" xfId="0" applyNumberFormat="1" applyFont="1" applyBorder="1" applyAlignment="1">
      <alignment horizontal="left" vertical="center"/>
    </xf>
    <xf numFmtId="187" fontId="66" fillId="0" borderId="30" xfId="0" applyNumberFormat="1" applyFont="1" applyBorder="1" applyAlignment="1">
      <alignment horizontal="left" vertical="center"/>
    </xf>
    <xf numFmtId="197" fontId="60" fillId="0" borderId="36" xfId="42" applyNumberFormat="1" applyFont="1" applyFill="1" applyBorder="1" applyAlignment="1">
      <alignment horizontal="center" vertical="center"/>
    </xf>
    <xf numFmtId="197" fontId="60" fillId="0" borderId="37" xfId="42" applyNumberFormat="1" applyFont="1" applyFill="1" applyBorder="1" applyAlignment="1">
      <alignment horizontal="center" vertical="center"/>
    </xf>
    <xf numFmtId="185" fontId="66" fillId="0" borderId="53" xfId="0" applyNumberFormat="1" applyFont="1" applyBorder="1" applyAlignment="1">
      <alignment horizontal="left" vertical="center" wrapText="1"/>
    </xf>
    <xf numFmtId="190" fontId="75" fillId="34" borderId="51" xfId="0" applyNumberFormat="1" applyFont="1" applyFill="1" applyBorder="1" applyAlignment="1">
      <alignment horizontal="center" vertical="center"/>
    </xf>
    <xf numFmtId="190" fontId="75" fillId="34" borderId="45" xfId="0" applyNumberFormat="1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left" vertical="center" wrapText="1"/>
    </xf>
    <xf numFmtId="180" fontId="60" fillId="0" borderId="36" xfId="42" applyNumberFormat="1" applyFont="1" applyFill="1" applyBorder="1" applyAlignment="1">
      <alignment horizontal="center" vertical="center"/>
    </xf>
    <xf numFmtId="180" fontId="60" fillId="0" borderId="37" xfId="42" applyNumberFormat="1" applyFont="1" applyFill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183" fontId="6" fillId="0" borderId="52" xfId="42" applyNumberFormat="1" applyFont="1" applyFill="1" applyBorder="1" applyAlignment="1">
      <alignment horizontal="center" vertical="center"/>
    </xf>
    <xf numFmtId="183" fontId="6" fillId="0" borderId="25" xfId="42" applyNumberFormat="1" applyFont="1" applyFill="1" applyBorder="1" applyAlignment="1">
      <alignment horizontal="center" vertical="center"/>
    </xf>
    <xf numFmtId="183" fontId="6" fillId="0" borderId="36" xfId="42" applyNumberFormat="1" applyFont="1" applyFill="1" applyBorder="1" applyAlignment="1">
      <alignment horizontal="center" vertical="center"/>
    </xf>
    <xf numFmtId="183" fontId="6" fillId="0" borderId="39" xfId="42" applyNumberFormat="1" applyFont="1" applyFill="1" applyBorder="1" applyAlignment="1">
      <alignment horizontal="center" vertical="center"/>
    </xf>
    <xf numFmtId="183" fontId="6" fillId="0" borderId="37" xfId="42" applyNumberFormat="1" applyFont="1" applyFill="1" applyBorder="1" applyAlignment="1">
      <alignment horizontal="center" vertical="center"/>
    </xf>
    <xf numFmtId="183" fontId="6" fillId="0" borderId="54" xfId="42" applyNumberFormat="1" applyFont="1" applyFill="1" applyBorder="1" applyAlignment="1">
      <alignment horizontal="center" vertical="center"/>
    </xf>
    <xf numFmtId="180" fontId="6" fillId="0" borderId="36" xfId="42" applyNumberFormat="1" applyFont="1" applyFill="1" applyBorder="1" applyAlignment="1">
      <alignment horizontal="center" vertical="center"/>
    </xf>
    <xf numFmtId="180" fontId="6" fillId="0" borderId="39" xfId="42" applyNumberFormat="1" applyFont="1" applyFill="1" applyBorder="1" applyAlignment="1">
      <alignment horizontal="center" vertical="center"/>
    </xf>
    <xf numFmtId="180" fontId="6" fillId="0" borderId="52" xfId="42" applyNumberFormat="1" applyFont="1" applyFill="1" applyBorder="1" applyAlignment="1">
      <alignment horizontal="center" vertical="center"/>
    </xf>
    <xf numFmtId="180" fontId="6" fillId="0" borderId="25" xfId="42" applyNumberFormat="1" applyFont="1" applyFill="1" applyBorder="1" applyAlignment="1">
      <alignment horizontal="center" vertical="center"/>
    </xf>
    <xf numFmtId="180" fontId="70" fillId="0" borderId="27" xfId="0" applyNumberFormat="1" applyFont="1" applyBorder="1" applyAlignment="1">
      <alignment vertical="center" wrapText="1"/>
    </xf>
    <xf numFmtId="180" fontId="70" fillId="0" borderId="0" xfId="0" applyNumberFormat="1" applyFont="1" applyBorder="1" applyAlignment="1">
      <alignment vertical="center" wrapText="1"/>
    </xf>
    <xf numFmtId="180" fontId="70" fillId="0" borderId="28" xfId="0" applyNumberFormat="1" applyFont="1" applyBorder="1" applyAlignment="1">
      <alignment vertical="center" wrapText="1"/>
    </xf>
    <xf numFmtId="183" fontId="6" fillId="0" borderId="44" xfId="42" applyNumberFormat="1" applyFont="1" applyFill="1" applyBorder="1" applyAlignment="1">
      <alignment horizontal="center" vertical="center"/>
    </xf>
    <xf numFmtId="180" fontId="70" fillId="0" borderId="33" xfId="0" applyNumberFormat="1" applyFont="1" applyBorder="1" applyAlignment="1">
      <alignment vertical="center" wrapText="1"/>
    </xf>
    <xf numFmtId="180" fontId="70" fillId="0" borderId="49" xfId="0" applyNumberFormat="1" applyFont="1" applyBorder="1" applyAlignment="1">
      <alignment vertical="center"/>
    </xf>
    <xf numFmtId="180" fontId="70" fillId="0" borderId="0" xfId="0" applyNumberFormat="1" applyFont="1" applyBorder="1" applyAlignment="1">
      <alignment vertical="center"/>
    </xf>
    <xf numFmtId="180" fontId="4" fillId="0" borderId="36" xfId="42" applyNumberFormat="1" applyFont="1" applyFill="1" applyBorder="1" applyAlignment="1">
      <alignment horizontal="center" vertical="center"/>
    </xf>
    <xf numFmtId="180" fontId="4" fillId="0" borderId="37" xfId="42" applyNumberFormat="1" applyFont="1" applyFill="1" applyBorder="1" applyAlignment="1">
      <alignment horizontal="center" vertical="center"/>
    </xf>
    <xf numFmtId="180" fontId="70" fillId="0" borderId="49" xfId="0" applyNumberFormat="1" applyFont="1" applyBorder="1" applyAlignment="1">
      <alignment vertical="center" wrapText="1"/>
    </xf>
    <xf numFmtId="180" fontId="70" fillId="0" borderId="27" xfId="0" applyNumberFormat="1" applyFont="1" applyBorder="1" applyAlignment="1">
      <alignment horizontal="left" vertical="center" wrapText="1"/>
    </xf>
    <xf numFmtId="180" fontId="70" fillId="0" borderId="0" xfId="0" applyNumberFormat="1" applyFont="1" applyBorder="1" applyAlignment="1">
      <alignment horizontal="left" vertical="center" wrapText="1"/>
    </xf>
    <xf numFmtId="180" fontId="70" fillId="0" borderId="33" xfId="0" applyNumberFormat="1" applyFont="1" applyBorder="1" applyAlignment="1">
      <alignment horizontal="left" vertical="center" wrapText="1"/>
    </xf>
    <xf numFmtId="180" fontId="70" fillId="0" borderId="27" xfId="0" applyNumberFormat="1" applyFont="1" applyBorder="1" applyAlignment="1">
      <alignment vertical="center"/>
    </xf>
    <xf numFmtId="180" fontId="70" fillId="0" borderId="33" xfId="0" applyNumberFormat="1" applyFont="1" applyBorder="1" applyAlignment="1">
      <alignment vertical="center"/>
    </xf>
    <xf numFmtId="180" fontId="70" fillId="0" borderId="28" xfId="0" applyNumberFormat="1" applyFont="1" applyBorder="1" applyAlignment="1">
      <alignment vertical="center"/>
    </xf>
    <xf numFmtId="199" fontId="4" fillId="0" borderId="36" xfId="49" applyNumberFormat="1" applyFont="1" applyFill="1" applyBorder="1" applyAlignment="1">
      <alignment horizontal="center" vertical="center"/>
    </xf>
    <xf numFmtId="199" fontId="4" fillId="0" borderId="37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tabSelected="1" view="pageBreakPreview" zoomScaleSheetLayoutView="100" zoomScalePageLayoutView="0" workbookViewId="0" topLeftCell="A106">
      <selection activeCell="S125" sqref="S125"/>
    </sheetView>
  </sheetViews>
  <sheetFormatPr defaultColWidth="9.140625" defaultRowHeight="15"/>
  <cols>
    <col min="1" max="1" width="7.57421875" style="56" customWidth="1"/>
    <col min="2" max="2" width="18.421875" style="72" bestFit="1" customWidth="1"/>
    <col min="3" max="3" width="9.00390625" style="73" customWidth="1"/>
    <col min="4" max="6" width="11.57421875" style="0" customWidth="1"/>
    <col min="7" max="7" width="10.421875" style="0" customWidth="1"/>
    <col min="8" max="9" width="11.00390625" style="0" customWidth="1"/>
    <col min="10" max="10" width="10.421875" style="7" customWidth="1"/>
    <col min="11" max="11" width="12.57421875" style="0" customWidth="1"/>
    <col min="12" max="12" width="11.421875" style="76" customWidth="1"/>
    <col min="13" max="13" width="11.421875" style="68" hidden="1" customWidth="1"/>
    <col min="14" max="14" width="12.140625" style="62" hidden="1" customWidth="1"/>
    <col min="15" max="15" width="6.00390625" style="63" hidden="1" customWidth="1"/>
    <col min="16" max="16" width="6.8515625" style="62" hidden="1" customWidth="1"/>
    <col min="17" max="17" width="7.57421875" style="62" hidden="1" customWidth="1"/>
    <col min="18" max="18" width="9.57421875" style="62" hidden="1" customWidth="1"/>
  </cols>
  <sheetData>
    <row r="1" spans="1:18" ht="39.75" customHeight="1" thickBot="1">
      <c r="A1" s="127" t="s">
        <v>0</v>
      </c>
      <c r="B1" s="128"/>
      <c r="C1" s="129"/>
      <c r="D1" s="69" t="s">
        <v>73</v>
      </c>
      <c r="E1" s="70" t="s">
        <v>74</v>
      </c>
      <c r="F1" s="69" t="s">
        <v>75</v>
      </c>
      <c r="G1" s="70" t="s">
        <v>76</v>
      </c>
      <c r="H1" s="70" t="s">
        <v>77</v>
      </c>
      <c r="I1" s="70" t="s">
        <v>88</v>
      </c>
      <c r="J1" s="71" t="s">
        <v>53</v>
      </c>
      <c r="K1" s="55" t="s">
        <v>17</v>
      </c>
      <c r="L1" s="75" t="s">
        <v>99</v>
      </c>
      <c r="M1" s="67" t="s">
        <v>96</v>
      </c>
      <c r="N1" s="64"/>
      <c r="O1" s="65" t="s">
        <v>97</v>
      </c>
      <c r="P1" s="64" t="s">
        <v>93</v>
      </c>
      <c r="Q1" s="64" t="s">
        <v>94</v>
      </c>
      <c r="R1" s="64" t="s">
        <v>95</v>
      </c>
    </row>
    <row r="2" spans="1:18" ht="18.75" customHeight="1">
      <c r="A2" s="97"/>
      <c r="B2" s="99"/>
      <c r="C2" s="87" t="s">
        <v>135</v>
      </c>
      <c r="D2" s="22">
        <v>40723</v>
      </c>
      <c r="E2" s="23">
        <v>41312</v>
      </c>
      <c r="F2" s="29">
        <v>41696</v>
      </c>
      <c r="G2" s="25"/>
      <c r="H2" s="30"/>
      <c r="I2" s="30"/>
      <c r="J2" s="29">
        <v>42070</v>
      </c>
      <c r="K2" s="84">
        <f>J3-D3</f>
        <v>-0.039999999999999994</v>
      </c>
      <c r="L2" s="86">
        <f>J3/D3-1</f>
        <v>-0.36363636363636354</v>
      </c>
      <c r="M2"/>
      <c r="N2"/>
      <c r="O2"/>
      <c r="P2"/>
      <c r="Q2"/>
      <c r="R2"/>
    </row>
    <row r="3" spans="1:18" ht="18.75" customHeight="1">
      <c r="A3" s="97"/>
      <c r="B3" s="99"/>
      <c r="C3" s="87"/>
      <c r="D3" s="3">
        <v>0.11</v>
      </c>
      <c r="E3" s="5">
        <v>0.08</v>
      </c>
      <c r="F3" s="5">
        <v>0.06</v>
      </c>
      <c r="G3" s="2"/>
      <c r="H3" s="2"/>
      <c r="I3" s="2"/>
      <c r="J3" s="5">
        <v>0.07</v>
      </c>
      <c r="K3" s="85"/>
      <c r="L3" s="86"/>
      <c r="M3"/>
      <c r="N3"/>
      <c r="O3"/>
      <c r="P3"/>
      <c r="Q3"/>
      <c r="R3"/>
    </row>
    <row r="4" spans="1:18" ht="18.75" customHeight="1">
      <c r="A4" s="97"/>
      <c r="B4" s="99"/>
      <c r="C4" s="87" t="s">
        <v>131</v>
      </c>
      <c r="D4" s="22">
        <v>40723</v>
      </c>
      <c r="E4" s="23">
        <v>41312</v>
      </c>
      <c r="F4" s="29">
        <v>41696</v>
      </c>
      <c r="G4" s="25"/>
      <c r="H4" s="30"/>
      <c r="I4" s="30"/>
      <c r="J4" s="29">
        <v>42070</v>
      </c>
      <c r="K4" s="84">
        <f>J5-D5</f>
        <v>-0.129</v>
      </c>
      <c r="L4" s="86">
        <f>J5/D5-1</f>
        <v>-0.589041095890411</v>
      </c>
      <c r="M4"/>
      <c r="N4"/>
      <c r="O4"/>
      <c r="P4"/>
      <c r="Q4"/>
      <c r="R4"/>
    </row>
    <row r="5" spans="1:18" ht="18.75" customHeight="1">
      <c r="A5" s="97"/>
      <c r="B5" s="99"/>
      <c r="C5" s="87"/>
      <c r="D5" s="2">
        <v>0.219</v>
      </c>
      <c r="E5" s="12">
        <v>0.08</v>
      </c>
      <c r="F5" s="12">
        <v>0.08</v>
      </c>
      <c r="G5" s="2"/>
      <c r="H5" s="2"/>
      <c r="I5" s="2"/>
      <c r="J5" s="12">
        <v>0.09</v>
      </c>
      <c r="K5" s="85"/>
      <c r="L5" s="86"/>
      <c r="M5"/>
      <c r="N5"/>
      <c r="O5"/>
      <c r="P5"/>
      <c r="Q5"/>
      <c r="R5"/>
    </row>
    <row r="6" spans="1:18" ht="18.75" customHeight="1">
      <c r="A6" s="97"/>
      <c r="B6" s="99"/>
      <c r="C6" s="87" t="s">
        <v>132</v>
      </c>
      <c r="D6" s="22">
        <v>40723</v>
      </c>
      <c r="E6" s="23">
        <v>41312</v>
      </c>
      <c r="F6" s="29">
        <v>41696</v>
      </c>
      <c r="G6" s="25"/>
      <c r="H6" s="30"/>
      <c r="I6" s="30"/>
      <c r="J6" s="29">
        <v>42070</v>
      </c>
      <c r="K6" s="84">
        <f>J7-D7</f>
        <v>-0.136</v>
      </c>
      <c r="L6" s="86">
        <f>J7/D7-1</f>
        <v>-0.5528455284552846</v>
      </c>
      <c r="M6"/>
      <c r="N6"/>
      <c r="O6"/>
      <c r="P6"/>
      <c r="Q6"/>
      <c r="R6"/>
    </row>
    <row r="7" spans="1:18" ht="18.75" customHeight="1">
      <c r="A7" s="97"/>
      <c r="B7" s="100"/>
      <c r="C7" s="87"/>
      <c r="D7" s="2">
        <v>0.246</v>
      </c>
      <c r="E7" s="12">
        <v>0.16</v>
      </c>
      <c r="F7" s="12">
        <v>0.17</v>
      </c>
      <c r="G7" s="2"/>
      <c r="H7" s="2"/>
      <c r="I7" s="2"/>
      <c r="J7" s="12">
        <v>0.11</v>
      </c>
      <c r="K7" s="85"/>
      <c r="L7" s="86"/>
      <c r="M7"/>
      <c r="N7"/>
      <c r="O7"/>
      <c r="P7"/>
      <c r="Q7"/>
      <c r="R7"/>
    </row>
    <row r="8" spans="1:18" ht="18.75" customHeight="1">
      <c r="A8" s="97"/>
      <c r="B8" s="88" t="s">
        <v>133</v>
      </c>
      <c r="C8" s="90" t="s">
        <v>134</v>
      </c>
      <c r="D8" s="22">
        <v>40965</v>
      </c>
      <c r="E8" s="23">
        <v>41362</v>
      </c>
      <c r="F8" s="23">
        <v>41696</v>
      </c>
      <c r="G8" s="31"/>
      <c r="H8" s="31"/>
      <c r="I8" s="31"/>
      <c r="J8" s="29">
        <v>42070</v>
      </c>
      <c r="K8" s="84">
        <f>J9-D9</f>
        <v>-0.22000000000000003</v>
      </c>
      <c r="L8" s="86">
        <f>J9/D9-1</f>
        <v>-0.6666666666666667</v>
      </c>
      <c r="M8"/>
      <c r="N8"/>
      <c r="O8"/>
      <c r="P8"/>
      <c r="Q8"/>
      <c r="R8"/>
    </row>
    <row r="9" spans="1:18" ht="18.75" customHeight="1" thickBot="1">
      <c r="A9" s="98"/>
      <c r="B9" s="89"/>
      <c r="C9" s="91"/>
      <c r="D9" s="8">
        <v>0.33</v>
      </c>
      <c r="E9" s="11">
        <v>0.28</v>
      </c>
      <c r="F9" s="11">
        <v>0.14</v>
      </c>
      <c r="G9" s="32"/>
      <c r="H9" s="32"/>
      <c r="I9" s="32"/>
      <c r="J9" s="11">
        <v>0.11</v>
      </c>
      <c r="K9" s="92"/>
      <c r="L9" s="93"/>
      <c r="M9"/>
      <c r="N9"/>
      <c r="O9"/>
      <c r="P9"/>
      <c r="Q9"/>
      <c r="R9"/>
    </row>
    <row r="10" spans="1:18" ht="18.75" customHeight="1">
      <c r="A10" s="132" t="s">
        <v>56</v>
      </c>
      <c r="B10" s="134" t="s">
        <v>40</v>
      </c>
      <c r="C10" s="135" t="s">
        <v>41</v>
      </c>
      <c r="D10" s="19">
        <v>40717</v>
      </c>
      <c r="E10" s="20">
        <v>40931</v>
      </c>
      <c r="F10" s="20">
        <v>41328</v>
      </c>
      <c r="G10" s="20">
        <v>41694</v>
      </c>
      <c r="H10" s="21"/>
      <c r="I10" s="21"/>
      <c r="J10" s="20">
        <v>42060</v>
      </c>
      <c r="K10" s="136">
        <f>J11-D11</f>
        <v>-0.024999999999999994</v>
      </c>
      <c r="L10" s="137">
        <f>J11/D11</f>
        <v>0.761904761904762</v>
      </c>
      <c r="M10" s="111">
        <f>R10</f>
        <v>0.605</v>
      </c>
      <c r="N10" s="163">
        <f>J10-D10</f>
        <v>1343</v>
      </c>
      <c r="O10" s="65">
        <f>N10/365</f>
        <v>3.6794520547945204</v>
      </c>
      <c r="P10" s="64">
        <v>29.1</v>
      </c>
      <c r="Q10" s="64">
        <v>91.9</v>
      </c>
      <c r="R10" s="66">
        <f>AVERAGE(P10:Q10)/100</f>
        <v>0.605</v>
      </c>
    </row>
    <row r="11" spans="1:18" ht="18.75" customHeight="1">
      <c r="A11" s="97"/>
      <c r="B11" s="99"/>
      <c r="C11" s="87"/>
      <c r="D11" s="2">
        <v>0.105</v>
      </c>
      <c r="E11" s="5">
        <v>0.1</v>
      </c>
      <c r="F11" s="5">
        <v>0.1</v>
      </c>
      <c r="G11" s="5">
        <v>0.1</v>
      </c>
      <c r="H11" s="2"/>
      <c r="I11" s="2"/>
      <c r="J11" s="5">
        <v>0.08</v>
      </c>
      <c r="K11" s="85"/>
      <c r="L11" s="138"/>
      <c r="M11" s="112"/>
      <c r="N11" s="164"/>
      <c r="O11" s="65"/>
      <c r="P11" s="64"/>
      <c r="Q11" s="64"/>
      <c r="R11" s="66"/>
    </row>
    <row r="12" spans="1:18" ht="18.75" customHeight="1">
      <c r="A12" s="97"/>
      <c r="B12" s="99"/>
      <c r="C12" s="87" t="s">
        <v>42</v>
      </c>
      <c r="D12" s="22">
        <v>40717</v>
      </c>
      <c r="E12" s="23">
        <v>40931</v>
      </c>
      <c r="F12" s="23">
        <v>41328</v>
      </c>
      <c r="G12" s="23">
        <v>41694</v>
      </c>
      <c r="H12" s="24"/>
      <c r="I12" s="24"/>
      <c r="J12" s="23">
        <v>42060</v>
      </c>
      <c r="K12" s="84">
        <f>J13-D13</f>
        <v>-0.04799999999999999</v>
      </c>
      <c r="L12" s="107">
        <f>J13/D13</f>
        <v>0.5932203389830509</v>
      </c>
      <c r="M12" s="101">
        <f>R12</f>
        <v>0.605</v>
      </c>
      <c r="N12" s="163">
        <f>J12-D12</f>
        <v>1343</v>
      </c>
      <c r="O12" s="65">
        <f>N12/365</f>
        <v>3.6794520547945204</v>
      </c>
      <c r="P12" s="64">
        <v>29.1</v>
      </c>
      <c r="Q12" s="64">
        <v>91.9</v>
      </c>
      <c r="R12" s="66">
        <f>AVERAGE(P12:Q12)/100</f>
        <v>0.605</v>
      </c>
    </row>
    <row r="13" spans="1:18" ht="18.75" customHeight="1">
      <c r="A13" s="97"/>
      <c r="B13" s="99"/>
      <c r="C13" s="87"/>
      <c r="D13" s="3">
        <v>0.118</v>
      </c>
      <c r="E13" s="5">
        <v>0.11</v>
      </c>
      <c r="F13" s="5">
        <v>0.12</v>
      </c>
      <c r="G13" s="5">
        <v>0.09</v>
      </c>
      <c r="H13" s="2"/>
      <c r="I13" s="2"/>
      <c r="J13" s="5">
        <v>0.07</v>
      </c>
      <c r="K13" s="85"/>
      <c r="L13" s="108"/>
      <c r="M13" s="102"/>
      <c r="N13" s="164"/>
      <c r="O13" s="65"/>
      <c r="P13" s="64"/>
      <c r="Q13" s="64"/>
      <c r="R13" s="66"/>
    </row>
    <row r="14" spans="1:18" ht="18.75" customHeight="1">
      <c r="A14" s="97"/>
      <c r="B14" s="126" t="s">
        <v>43</v>
      </c>
      <c r="C14" s="87" t="s">
        <v>42</v>
      </c>
      <c r="D14" s="22">
        <v>40717</v>
      </c>
      <c r="E14" s="23">
        <v>40931</v>
      </c>
      <c r="F14" s="23">
        <v>41328</v>
      </c>
      <c r="G14" s="23">
        <v>41694</v>
      </c>
      <c r="H14" s="25"/>
      <c r="I14" s="25"/>
      <c r="J14" s="23">
        <v>42060</v>
      </c>
      <c r="K14" s="84">
        <f>J15-D15</f>
        <v>-0.059</v>
      </c>
      <c r="L14" s="107">
        <f>J15/D15</f>
        <v>0.5042016806722689</v>
      </c>
      <c r="M14" s="101">
        <f>R14</f>
        <v>0.605</v>
      </c>
      <c r="N14" s="163">
        <f>J14-D14</f>
        <v>1343</v>
      </c>
      <c r="O14" s="65">
        <f>N14/365</f>
        <v>3.6794520547945204</v>
      </c>
      <c r="P14" s="64">
        <v>29.1</v>
      </c>
      <c r="Q14" s="64">
        <v>91.9</v>
      </c>
      <c r="R14" s="66">
        <f>AVERAGE(P14:Q14)/100</f>
        <v>0.605</v>
      </c>
    </row>
    <row r="15" spans="1:18" ht="18.75" customHeight="1">
      <c r="A15" s="97"/>
      <c r="B15" s="99"/>
      <c r="C15" s="87"/>
      <c r="D15" s="9">
        <v>0.119</v>
      </c>
      <c r="E15" s="26">
        <v>0.09</v>
      </c>
      <c r="F15" s="26">
        <v>0.09</v>
      </c>
      <c r="G15" s="26">
        <v>0.07</v>
      </c>
      <c r="H15" s="9"/>
      <c r="I15" s="9"/>
      <c r="J15" s="26">
        <v>0.06</v>
      </c>
      <c r="K15" s="85"/>
      <c r="L15" s="108"/>
      <c r="M15" s="102"/>
      <c r="N15" s="164"/>
      <c r="O15" s="65"/>
      <c r="P15" s="64"/>
      <c r="Q15" s="64"/>
      <c r="R15" s="66"/>
    </row>
    <row r="16" spans="1:18" ht="18.75" customHeight="1">
      <c r="A16" s="97"/>
      <c r="B16" s="99"/>
      <c r="C16" s="87" t="s">
        <v>44</v>
      </c>
      <c r="D16" s="22">
        <v>40717</v>
      </c>
      <c r="E16" s="23">
        <v>40931</v>
      </c>
      <c r="F16" s="23">
        <v>41328</v>
      </c>
      <c r="G16" s="23">
        <v>41694</v>
      </c>
      <c r="H16" s="25"/>
      <c r="I16" s="25"/>
      <c r="J16" s="23">
        <v>42060</v>
      </c>
      <c r="K16" s="84">
        <f>J17-D17</f>
        <v>-0.017</v>
      </c>
      <c r="L16" s="107">
        <f>J17/D17</f>
        <v>0.746268656716418</v>
      </c>
      <c r="M16" s="101">
        <f>R16</f>
        <v>0.605</v>
      </c>
      <c r="N16" s="163">
        <f>J16-D16</f>
        <v>1343</v>
      </c>
      <c r="O16" s="65">
        <f>N16/365</f>
        <v>3.6794520547945204</v>
      </c>
      <c r="P16" s="64">
        <v>29.1</v>
      </c>
      <c r="Q16" s="64">
        <v>91.9</v>
      </c>
      <c r="R16" s="66">
        <f>AVERAGE(P16:Q16)/100</f>
        <v>0.605</v>
      </c>
    </row>
    <row r="17" spans="1:18" ht="18.75" customHeight="1">
      <c r="A17" s="97"/>
      <c r="B17" s="100"/>
      <c r="C17" s="87"/>
      <c r="D17" s="3">
        <v>0.067</v>
      </c>
      <c r="E17" s="17">
        <v>0.05</v>
      </c>
      <c r="F17" s="17">
        <v>0.05</v>
      </c>
      <c r="G17" s="5">
        <v>0.06</v>
      </c>
      <c r="H17" s="2"/>
      <c r="I17" s="2"/>
      <c r="J17" s="5">
        <v>0.05</v>
      </c>
      <c r="K17" s="85"/>
      <c r="L17" s="108"/>
      <c r="M17" s="102"/>
      <c r="N17" s="164"/>
      <c r="O17" s="65"/>
      <c r="P17" s="64"/>
      <c r="Q17" s="64"/>
      <c r="R17" s="66"/>
    </row>
    <row r="18" spans="1:18" ht="18.75" customHeight="1">
      <c r="A18" s="97"/>
      <c r="B18" s="126" t="s">
        <v>45</v>
      </c>
      <c r="C18" s="87" t="s">
        <v>46</v>
      </c>
      <c r="D18" s="22">
        <v>40723</v>
      </c>
      <c r="E18" s="23">
        <v>41328</v>
      </c>
      <c r="F18" s="23">
        <v>41694</v>
      </c>
      <c r="G18" s="23"/>
      <c r="H18" s="25"/>
      <c r="I18" s="25"/>
      <c r="J18" s="23">
        <v>42060</v>
      </c>
      <c r="K18" s="84">
        <f>J19-D19</f>
        <v>-0.026999999999999996</v>
      </c>
      <c r="L18" s="107">
        <f>J19/D19</f>
        <v>0.6493506493506493</v>
      </c>
      <c r="M18" s="101">
        <f>R18</f>
        <v>0.605</v>
      </c>
      <c r="N18" s="163">
        <f>J18-D18</f>
        <v>1337</v>
      </c>
      <c r="O18" s="65">
        <f>N18/365</f>
        <v>3.663013698630137</v>
      </c>
      <c r="P18" s="64">
        <v>29.1</v>
      </c>
      <c r="Q18" s="64">
        <v>91.9</v>
      </c>
      <c r="R18" s="66">
        <f>AVERAGE(P18:Q18)/100</f>
        <v>0.605</v>
      </c>
    </row>
    <row r="19" spans="1:18" ht="18.75" customHeight="1">
      <c r="A19" s="97"/>
      <c r="B19" s="100"/>
      <c r="C19" s="87"/>
      <c r="D19" s="3">
        <v>0.077</v>
      </c>
      <c r="E19" s="17">
        <v>0.07</v>
      </c>
      <c r="F19" s="5">
        <v>0.06</v>
      </c>
      <c r="G19" s="5"/>
      <c r="H19" s="2"/>
      <c r="I19" s="2"/>
      <c r="J19" s="5">
        <v>0.05</v>
      </c>
      <c r="K19" s="85"/>
      <c r="L19" s="108"/>
      <c r="M19" s="102"/>
      <c r="N19" s="164"/>
      <c r="O19" s="65"/>
      <c r="P19" s="64"/>
      <c r="Q19" s="64"/>
      <c r="R19" s="66"/>
    </row>
    <row r="20" spans="1:18" ht="18.75" customHeight="1">
      <c r="A20" s="97"/>
      <c r="B20" s="126" t="s">
        <v>47</v>
      </c>
      <c r="C20" s="87" t="s">
        <v>42</v>
      </c>
      <c r="D20" s="22">
        <v>40765</v>
      </c>
      <c r="E20" s="23">
        <v>40931</v>
      </c>
      <c r="F20" s="23">
        <v>41328</v>
      </c>
      <c r="G20" s="23">
        <v>41694</v>
      </c>
      <c r="H20" s="24"/>
      <c r="I20" s="24"/>
      <c r="J20" s="23">
        <v>42060</v>
      </c>
      <c r="K20" s="84">
        <f>J21-D21</f>
        <v>-0.082</v>
      </c>
      <c r="L20" s="107">
        <f>J21/D21</f>
        <v>0.3787878787878788</v>
      </c>
      <c r="M20" s="101">
        <f>R20</f>
        <v>0.616</v>
      </c>
      <c r="N20" s="163">
        <f>J20-D20</f>
        <v>1295</v>
      </c>
      <c r="O20" s="65">
        <f>N20/365</f>
        <v>3.547945205479452</v>
      </c>
      <c r="P20" s="64">
        <v>30.9</v>
      </c>
      <c r="Q20" s="64">
        <v>92.3</v>
      </c>
      <c r="R20" s="66">
        <f>AVERAGE(P20:Q20)/100</f>
        <v>0.616</v>
      </c>
    </row>
    <row r="21" spans="1:18" ht="18.75" customHeight="1">
      <c r="A21" s="97"/>
      <c r="B21" s="100"/>
      <c r="C21" s="87"/>
      <c r="D21" s="3">
        <v>0.132</v>
      </c>
      <c r="E21" s="5">
        <v>0.09</v>
      </c>
      <c r="F21" s="5">
        <v>0.09</v>
      </c>
      <c r="G21" s="5">
        <v>0.07</v>
      </c>
      <c r="H21" s="3"/>
      <c r="I21" s="3"/>
      <c r="J21" s="5">
        <v>0.05</v>
      </c>
      <c r="K21" s="85"/>
      <c r="L21" s="108"/>
      <c r="M21" s="102"/>
      <c r="N21" s="164"/>
      <c r="O21" s="65"/>
      <c r="P21" s="64"/>
      <c r="Q21" s="64"/>
      <c r="R21" s="66"/>
    </row>
    <row r="22" spans="1:18" ht="18.75" customHeight="1">
      <c r="A22" s="97"/>
      <c r="B22" s="99" t="s">
        <v>58</v>
      </c>
      <c r="C22" s="87" t="s">
        <v>42</v>
      </c>
      <c r="D22" s="22">
        <v>40765</v>
      </c>
      <c r="E22" s="23">
        <v>40931</v>
      </c>
      <c r="F22" s="23">
        <v>41328</v>
      </c>
      <c r="G22" s="23">
        <v>41694</v>
      </c>
      <c r="H22" s="25"/>
      <c r="I22" s="25"/>
      <c r="J22" s="23">
        <v>42060</v>
      </c>
      <c r="K22" s="84">
        <f>J23-D23</f>
        <v>-0.016</v>
      </c>
      <c r="L22" s="107">
        <f>J23/D23</f>
        <v>0.7894736842105263</v>
      </c>
      <c r="M22" s="101">
        <f>R22</f>
        <v>0.616</v>
      </c>
      <c r="N22" s="163">
        <f>J22-D22</f>
        <v>1295</v>
      </c>
      <c r="O22" s="65">
        <f>N22/365</f>
        <v>3.547945205479452</v>
      </c>
      <c r="P22" s="64">
        <v>30.9</v>
      </c>
      <c r="Q22" s="64">
        <v>92.3</v>
      </c>
      <c r="R22" s="66">
        <f>AVERAGE(P22:Q22)/100</f>
        <v>0.616</v>
      </c>
    </row>
    <row r="23" spans="1:18" ht="18.75" customHeight="1">
      <c r="A23" s="97"/>
      <c r="B23" s="99"/>
      <c r="C23" s="87"/>
      <c r="D23" s="3">
        <v>0.076</v>
      </c>
      <c r="E23" s="5">
        <v>0.07</v>
      </c>
      <c r="F23" s="5">
        <v>0.07</v>
      </c>
      <c r="G23" s="5">
        <v>0.06</v>
      </c>
      <c r="H23" s="2"/>
      <c r="I23" s="2"/>
      <c r="J23" s="5">
        <v>0.06</v>
      </c>
      <c r="K23" s="85"/>
      <c r="L23" s="108"/>
      <c r="M23" s="102"/>
      <c r="N23" s="164"/>
      <c r="O23" s="65"/>
      <c r="P23" s="64"/>
      <c r="Q23" s="64"/>
      <c r="R23" s="66"/>
    </row>
    <row r="24" spans="1:18" ht="18.75" customHeight="1">
      <c r="A24" s="97"/>
      <c r="B24" s="126" t="s">
        <v>48</v>
      </c>
      <c r="C24" s="87" t="s">
        <v>42</v>
      </c>
      <c r="D24" s="22">
        <v>40765</v>
      </c>
      <c r="E24" s="23">
        <v>40931</v>
      </c>
      <c r="F24" s="23">
        <v>41328</v>
      </c>
      <c r="G24" s="23">
        <v>41694</v>
      </c>
      <c r="H24" s="25"/>
      <c r="I24" s="25"/>
      <c r="J24" s="23">
        <v>42060</v>
      </c>
      <c r="K24" s="84">
        <f>J25-D25</f>
        <v>-0.07799999999999999</v>
      </c>
      <c r="L24" s="107">
        <f>J25/D25</f>
        <v>0.33898305084745767</v>
      </c>
      <c r="M24" s="101">
        <f>R24</f>
        <v>0.616</v>
      </c>
      <c r="N24" s="163">
        <f>J24-D24</f>
        <v>1295</v>
      </c>
      <c r="O24" s="65">
        <f>N24/365</f>
        <v>3.547945205479452</v>
      </c>
      <c r="P24" s="64">
        <v>30.9</v>
      </c>
      <c r="Q24" s="64">
        <v>92.3</v>
      </c>
      <c r="R24" s="66">
        <f>AVERAGE(P24:Q24)/100</f>
        <v>0.616</v>
      </c>
    </row>
    <row r="25" spans="1:18" ht="18.75" customHeight="1">
      <c r="A25" s="97"/>
      <c r="B25" s="100"/>
      <c r="C25" s="87"/>
      <c r="D25" s="3">
        <v>0.118</v>
      </c>
      <c r="E25" s="5">
        <v>0.07</v>
      </c>
      <c r="F25" s="5">
        <v>0.07</v>
      </c>
      <c r="G25" s="5">
        <v>0.05</v>
      </c>
      <c r="H25" s="2"/>
      <c r="I25" s="2"/>
      <c r="J25" s="5">
        <v>0.04</v>
      </c>
      <c r="K25" s="85"/>
      <c r="L25" s="108"/>
      <c r="M25" s="102"/>
      <c r="N25" s="164"/>
      <c r="O25" s="65"/>
      <c r="P25" s="64"/>
      <c r="Q25" s="64"/>
      <c r="R25" s="66"/>
    </row>
    <row r="26" spans="1:18" ht="18.75" customHeight="1">
      <c r="A26" s="97"/>
      <c r="B26" s="126" t="s">
        <v>49</v>
      </c>
      <c r="C26" s="87" t="s">
        <v>41</v>
      </c>
      <c r="D26" s="22">
        <v>40765</v>
      </c>
      <c r="E26" s="23">
        <v>41328</v>
      </c>
      <c r="F26" s="23">
        <v>41694</v>
      </c>
      <c r="G26" s="23"/>
      <c r="H26" s="23"/>
      <c r="I26" s="23"/>
      <c r="J26" s="23">
        <v>42060</v>
      </c>
      <c r="K26" s="84">
        <f>J27-D27</f>
        <v>-0.007000000000000006</v>
      </c>
      <c r="L26" s="107">
        <f>J27/D27</f>
        <v>0.8955223880597014</v>
      </c>
      <c r="M26" s="101">
        <f>R26</f>
        <v>0.616</v>
      </c>
      <c r="N26" s="163">
        <f>J26-D26</f>
        <v>1295</v>
      </c>
      <c r="O26" s="65">
        <f>N26/365</f>
        <v>3.547945205479452</v>
      </c>
      <c r="P26" s="64">
        <v>30.9</v>
      </c>
      <c r="Q26" s="64">
        <v>92.3</v>
      </c>
      <c r="R26" s="66">
        <f>AVERAGE(P26:Q26)/100</f>
        <v>0.616</v>
      </c>
    </row>
    <row r="27" spans="1:18" ht="18.75" customHeight="1">
      <c r="A27" s="97"/>
      <c r="B27" s="99"/>
      <c r="C27" s="87"/>
      <c r="D27" s="2">
        <v>0.067</v>
      </c>
      <c r="E27" s="12">
        <v>0.06</v>
      </c>
      <c r="F27" s="5">
        <v>0.05</v>
      </c>
      <c r="G27" s="5"/>
      <c r="H27" s="12"/>
      <c r="I27" s="12"/>
      <c r="J27" s="5">
        <v>0.06</v>
      </c>
      <c r="K27" s="85"/>
      <c r="L27" s="108"/>
      <c r="M27" s="102"/>
      <c r="N27" s="164"/>
      <c r="O27" s="65"/>
      <c r="P27" s="64"/>
      <c r="Q27" s="64"/>
      <c r="R27" s="66"/>
    </row>
    <row r="28" spans="1:18" ht="18.75" customHeight="1">
      <c r="A28" s="97"/>
      <c r="B28" s="99"/>
      <c r="C28" s="87" t="s">
        <v>42</v>
      </c>
      <c r="D28" s="22">
        <v>40765</v>
      </c>
      <c r="E28" s="23">
        <v>41328</v>
      </c>
      <c r="F28" s="23">
        <v>41694</v>
      </c>
      <c r="G28" s="23"/>
      <c r="H28" s="23"/>
      <c r="I28" s="23"/>
      <c r="J28" s="23">
        <v>42060</v>
      </c>
      <c r="K28" s="84">
        <f>J29-D29</f>
        <v>-0.08399999999999999</v>
      </c>
      <c r="L28" s="107">
        <f>J29/D29</f>
        <v>0.4166666666666667</v>
      </c>
      <c r="M28" s="101">
        <f>R28</f>
        <v>0.616</v>
      </c>
      <c r="N28" s="163">
        <f>J28-D28</f>
        <v>1295</v>
      </c>
      <c r="O28" s="65">
        <f>N28/365</f>
        <v>3.547945205479452</v>
      </c>
      <c r="P28" s="64">
        <v>30.9</v>
      </c>
      <c r="Q28" s="64">
        <v>92.3</v>
      </c>
      <c r="R28" s="66">
        <f>AVERAGE(P28:Q28)/100</f>
        <v>0.616</v>
      </c>
    </row>
    <row r="29" spans="1:18" ht="18.75" customHeight="1" thickBot="1">
      <c r="A29" s="98"/>
      <c r="B29" s="130"/>
      <c r="C29" s="133"/>
      <c r="D29" s="6">
        <v>0.144</v>
      </c>
      <c r="E29" s="11">
        <v>0.08</v>
      </c>
      <c r="F29" s="11">
        <v>0.06</v>
      </c>
      <c r="G29" s="11"/>
      <c r="H29" s="28"/>
      <c r="I29" s="28"/>
      <c r="J29" s="11">
        <v>0.06</v>
      </c>
      <c r="K29" s="92"/>
      <c r="L29" s="116"/>
      <c r="M29" s="103"/>
      <c r="N29" s="164"/>
      <c r="O29" s="65"/>
      <c r="P29" s="64"/>
      <c r="Q29" s="64"/>
      <c r="R29" s="66"/>
    </row>
    <row r="30" spans="1:18" ht="14.25" customHeight="1">
      <c r="A30" s="132" t="s">
        <v>127</v>
      </c>
      <c r="B30" s="134" t="s">
        <v>100</v>
      </c>
      <c r="C30" s="160" t="s">
        <v>31</v>
      </c>
      <c r="D30" s="19">
        <v>40722</v>
      </c>
      <c r="E30" s="19">
        <v>40861</v>
      </c>
      <c r="F30" s="19"/>
      <c r="G30" s="20"/>
      <c r="H30" s="21"/>
      <c r="I30" s="21"/>
      <c r="J30" s="20">
        <v>42068</v>
      </c>
      <c r="K30" s="136">
        <f>J31-D31</f>
        <v>-0.05699999999999998</v>
      </c>
      <c r="L30" s="142">
        <f>J31/D31</f>
        <v>0.5957446808510639</v>
      </c>
      <c r="M30" s="109">
        <f>R30</f>
        <v>0.605</v>
      </c>
      <c r="N30" s="163">
        <f>J30-D30</f>
        <v>1346</v>
      </c>
      <c r="O30" s="74">
        <f>N30/365</f>
        <v>3.6876712328767125</v>
      </c>
      <c r="P30" s="64">
        <v>29.1</v>
      </c>
      <c r="Q30" s="64">
        <v>91.9</v>
      </c>
      <c r="R30" s="66">
        <f>AVERAGE(P30:Q30)/100</f>
        <v>0.605</v>
      </c>
    </row>
    <row r="31" spans="1:18" ht="14.25" customHeight="1">
      <c r="A31" s="97"/>
      <c r="B31" s="99"/>
      <c r="C31" s="120"/>
      <c r="D31" s="3">
        <v>0.141</v>
      </c>
      <c r="E31" s="2">
        <v>0.081</v>
      </c>
      <c r="F31" s="2"/>
      <c r="G31" s="12"/>
      <c r="H31" s="2"/>
      <c r="I31" s="2"/>
      <c r="J31" s="12">
        <v>0.084</v>
      </c>
      <c r="K31" s="85"/>
      <c r="L31" s="108"/>
      <c r="M31" s="102"/>
      <c r="N31" s="164"/>
      <c r="O31" s="74"/>
      <c r="P31" s="64"/>
      <c r="Q31" s="64"/>
      <c r="R31" s="66"/>
    </row>
    <row r="32" spans="1:18" ht="14.25" customHeight="1">
      <c r="A32" s="97"/>
      <c r="B32" s="99"/>
      <c r="C32" s="119" t="s">
        <v>14</v>
      </c>
      <c r="D32" s="33">
        <v>40722</v>
      </c>
      <c r="E32" s="33"/>
      <c r="F32" s="33"/>
      <c r="G32" s="29"/>
      <c r="H32" s="30"/>
      <c r="I32" s="30"/>
      <c r="J32" s="29">
        <v>42068</v>
      </c>
      <c r="K32" s="125">
        <f>J33-D33</f>
        <v>-0.09800000000000002</v>
      </c>
      <c r="L32" s="107">
        <f>J33/D33</f>
        <v>0.4235294117647058</v>
      </c>
      <c r="M32" s="101">
        <f>R32</f>
        <v>0.605</v>
      </c>
      <c r="N32" s="163">
        <f>J32-D32</f>
        <v>1346</v>
      </c>
      <c r="O32" s="74">
        <f>N32/365</f>
        <v>3.6876712328767125</v>
      </c>
      <c r="P32" s="64">
        <v>29.1</v>
      </c>
      <c r="Q32" s="64">
        <v>91.9</v>
      </c>
      <c r="R32" s="66">
        <f>AVERAGE(P32:Q32)/100</f>
        <v>0.605</v>
      </c>
    </row>
    <row r="33" spans="1:18" ht="14.25" customHeight="1">
      <c r="A33" s="97"/>
      <c r="B33" s="100"/>
      <c r="C33" s="120"/>
      <c r="D33" s="3">
        <v>0.17</v>
      </c>
      <c r="E33" s="2"/>
      <c r="F33" s="35"/>
      <c r="G33" s="12"/>
      <c r="H33" s="2"/>
      <c r="I33" s="2"/>
      <c r="J33" s="12">
        <v>0.072</v>
      </c>
      <c r="K33" s="85"/>
      <c r="L33" s="108"/>
      <c r="M33" s="102"/>
      <c r="N33" s="164"/>
      <c r="O33" s="74"/>
      <c r="P33" s="64"/>
      <c r="Q33" s="64"/>
      <c r="R33" s="66"/>
    </row>
    <row r="34" spans="1:18" ht="14.25" customHeight="1">
      <c r="A34" s="97"/>
      <c r="B34" s="99" t="s">
        <v>101</v>
      </c>
      <c r="C34" s="119" t="s">
        <v>31</v>
      </c>
      <c r="D34" s="33">
        <v>40722</v>
      </c>
      <c r="E34" s="33">
        <v>40861</v>
      </c>
      <c r="F34" s="22"/>
      <c r="G34" s="29"/>
      <c r="H34" s="30"/>
      <c r="I34" s="30"/>
      <c r="J34" s="29">
        <v>42068</v>
      </c>
      <c r="K34" s="125">
        <f>J35-D35</f>
        <v>-0.036000000000000004</v>
      </c>
      <c r="L34" s="107">
        <f>J35/D35</f>
        <v>0.5764705882352941</v>
      </c>
      <c r="M34" s="101">
        <f>R34</f>
        <v>0.605</v>
      </c>
      <c r="N34" s="163">
        <f>J34-D34</f>
        <v>1346</v>
      </c>
      <c r="O34" s="74">
        <f>N34/365</f>
        <v>3.6876712328767125</v>
      </c>
      <c r="P34" s="64">
        <v>29.1</v>
      </c>
      <c r="Q34" s="64">
        <v>91.9</v>
      </c>
      <c r="R34" s="66">
        <f>AVERAGE(P34:Q34)/100</f>
        <v>0.605</v>
      </c>
    </row>
    <row r="35" spans="1:18" ht="14.25" customHeight="1">
      <c r="A35" s="97"/>
      <c r="B35" s="99"/>
      <c r="C35" s="120"/>
      <c r="D35" s="3">
        <v>0.085</v>
      </c>
      <c r="E35" s="2">
        <v>0.075</v>
      </c>
      <c r="F35" s="2"/>
      <c r="G35" s="12"/>
      <c r="H35" s="2"/>
      <c r="I35" s="2"/>
      <c r="J35" s="12">
        <v>0.049</v>
      </c>
      <c r="K35" s="85"/>
      <c r="L35" s="108"/>
      <c r="M35" s="102"/>
      <c r="N35" s="164"/>
      <c r="O35" s="74"/>
      <c r="P35" s="64"/>
      <c r="Q35" s="64"/>
      <c r="R35" s="66"/>
    </row>
    <row r="36" spans="1:18" ht="14.25" customHeight="1">
      <c r="A36" s="97"/>
      <c r="B36" s="99"/>
      <c r="C36" s="119" t="s">
        <v>14</v>
      </c>
      <c r="D36" s="33">
        <v>40722</v>
      </c>
      <c r="E36" s="33"/>
      <c r="F36" s="33"/>
      <c r="G36" s="29"/>
      <c r="H36" s="30"/>
      <c r="I36" s="30"/>
      <c r="J36" s="29">
        <v>42068</v>
      </c>
      <c r="K36" s="125">
        <f>J37-D37</f>
        <v>-0.048</v>
      </c>
      <c r="L36" s="107">
        <f>J37/D37</f>
        <v>0.5514018691588785</v>
      </c>
      <c r="M36" s="101">
        <f>R36</f>
        <v>0.605</v>
      </c>
      <c r="N36" s="163">
        <f>J36-D36</f>
        <v>1346</v>
      </c>
      <c r="O36" s="74">
        <f>N36/365</f>
        <v>3.6876712328767125</v>
      </c>
      <c r="P36" s="64">
        <v>29.1</v>
      </c>
      <c r="Q36" s="64">
        <v>91.9</v>
      </c>
      <c r="R36" s="66">
        <f>AVERAGE(P36:Q36)/100</f>
        <v>0.605</v>
      </c>
    </row>
    <row r="37" spans="1:18" ht="14.25" customHeight="1">
      <c r="A37" s="97"/>
      <c r="B37" s="100"/>
      <c r="C37" s="120"/>
      <c r="D37" s="3">
        <v>0.107</v>
      </c>
      <c r="E37" s="2"/>
      <c r="F37" s="37"/>
      <c r="G37" s="12"/>
      <c r="H37" s="2"/>
      <c r="I37" s="2"/>
      <c r="J37" s="12">
        <v>0.059</v>
      </c>
      <c r="K37" s="85"/>
      <c r="L37" s="108"/>
      <c r="M37" s="102"/>
      <c r="N37" s="164"/>
      <c r="O37" s="74"/>
      <c r="P37" s="64"/>
      <c r="Q37" s="64"/>
      <c r="R37" s="66"/>
    </row>
    <row r="38" spans="1:18" ht="14.25" customHeight="1">
      <c r="A38" s="97"/>
      <c r="B38" s="99" t="s">
        <v>102</v>
      </c>
      <c r="C38" s="119" t="s">
        <v>31</v>
      </c>
      <c r="D38" s="33">
        <v>40722</v>
      </c>
      <c r="E38" s="33"/>
      <c r="F38" s="33"/>
      <c r="G38" s="29"/>
      <c r="H38" s="30"/>
      <c r="I38" s="30"/>
      <c r="J38" s="29">
        <v>42068</v>
      </c>
      <c r="K38" s="125">
        <f>J39-D39</f>
        <v>-0.039999999999999994</v>
      </c>
      <c r="L38" s="107">
        <f>J39/D39</f>
        <v>0.6296296296296297</v>
      </c>
      <c r="M38" s="101">
        <f>R38</f>
        <v>0.605</v>
      </c>
      <c r="N38" s="163">
        <f>J38-D38</f>
        <v>1346</v>
      </c>
      <c r="O38" s="74">
        <f>N38/365</f>
        <v>3.6876712328767125</v>
      </c>
      <c r="P38" s="64">
        <v>29.1</v>
      </c>
      <c r="Q38" s="64">
        <v>91.9</v>
      </c>
      <c r="R38" s="66">
        <f>AVERAGE(P38:Q38)/100</f>
        <v>0.605</v>
      </c>
    </row>
    <row r="39" spans="1:18" ht="14.25" customHeight="1">
      <c r="A39" s="97"/>
      <c r="B39" s="99"/>
      <c r="C39" s="120"/>
      <c r="D39" s="3">
        <v>0.108</v>
      </c>
      <c r="E39" s="2"/>
      <c r="F39" s="2"/>
      <c r="G39" s="12"/>
      <c r="H39" s="2"/>
      <c r="I39" s="2"/>
      <c r="J39" s="12">
        <v>0.068</v>
      </c>
      <c r="K39" s="85"/>
      <c r="L39" s="108"/>
      <c r="M39" s="102"/>
      <c r="N39" s="164"/>
      <c r="O39" s="74"/>
      <c r="P39" s="64"/>
      <c r="Q39" s="64"/>
      <c r="R39" s="66"/>
    </row>
    <row r="40" spans="1:18" ht="14.25" customHeight="1">
      <c r="A40" s="97"/>
      <c r="B40" s="99"/>
      <c r="C40" s="119" t="s">
        <v>14</v>
      </c>
      <c r="D40" s="33">
        <v>40722</v>
      </c>
      <c r="E40" s="33"/>
      <c r="F40" s="33"/>
      <c r="G40" s="29"/>
      <c r="H40" s="30"/>
      <c r="I40" s="30"/>
      <c r="J40" s="29">
        <v>42068</v>
      </c>
      <c r="K40" s="125">
        <f>J41-D41</f>
        <v>-0.091</v>
      </c>
      <c r="L40" s="107">
        <f>J41/D41</f>
        <v>0.4129032258064516</v>
      </c>
      <c r="M40" s="101">
        <f>R40</f>
        <v>0.605</v>
      </c>
      <c r="N40" s="163">
        <f>J40-D40</f>
        <v>1346</v>
      </c>
      <c r="O40" s="74">
        <f>N40/365</f>
        <v>3.6876712328767125</v>
      </c>
      <c r="P40" s="64">
        <v>29.1</v>
      </c>
      <c r="Q40" s="64">
        <v>91.9</v>
      </c>
      <c r="R40" s="66">
        <f>AVERAGE(P40:Q40)/100</f>
        <v>0.605</v>
      </c>
    </row>
    <row r="41" spans="1:18" ht="14.25" customHeight="1">
      <c r="A41" s="97"/>
      <c r="B41" s="100"/>
      <c r="C41" s="120"/>
      <c r="D41" s="3">
        <v>0.155</v>
      </c>
      <c r="E41" s="2"/>
      <c r="F41" s="35"/>
      <c r="G41" s="12"/>
      <c r="H41" s="2"/>
      <c r="I41" s="2"/>
      <c r="J41" s="12">
        <v>0.064</v>
      </c>
      <c r="K41" s="85"/>
      <c r="L41" s="108"/>
      <c r="M41" s="102"/>
      <c r="N41" s="164"/>
      <c r="O41" s="74"/>
      <c r="P41" s="64"/>
      <c r="Q41" s="64"/>
      <c r="R41" s="66"/>
    </row>
    <row r="42" spans="1:18" ht="14.25" customHeight="1">
      <c r="A42" s="97"/>
      <c r="B42" s="126" t="s">
        <v>103</v>
      </c>
      <c r="C42" s="131" t="s">
        <v>14</v>
      </c>
      <c r="D42" s="33">
        <v>40722</v>
      </c>
      <c r="E42" s="22"/>
      <c r="F42" s="22"/>
      <c r="G42" s="29"/>
      <c r="H42" s="30"/>
      <c r="I42" s="30"/>
      <c r="J42" s="29">
        <v>42068</v>
      </c>
      <c r="K42" s="84">
        <f>J43-D43</f>
        <v>-0.015</v>
      </c>
      <c r="L42" s="107">
        <f>J43/D43</f>
        <v>0.8314606741573034</v>
      </c>
      <c r="M42" s="101">
        <f>R42</f>
        <v>0.616</v>
      </c>
      <c r="N42" s="163">
        <f>J42-D42</f>
        <v>1346</v>
      </c>
      <c r="O42" s="74">
        <f>N42/365</f>
        <v>3.6876712328767125</v>
      </c>
      <c r="P42" s="64">
        <v>30.9</v>
      </c>
      <c r="Q42" s="64">
        <v>92.3</v>
      </c>
      <c r="R42" s="66">
        <f>AVERAGE(P42:Q42)/100</f>
        <v>0.616</v>
      </c>
    </row>
    <row r="43" spans="1:18" ht="14.25" customHeight="1">
      <c r="A43" s="97"/>
      <c r="B43" s="99"/>
      <c r="C43" s="106"/>
      <c r="D43" s="3">
        <v>0.089</v>
      </c>
      <c r="E43" s="2"/>
      <c r="F43" s="2"/>
      <c r="G43" s="12"/>
      <c r="H43" s="2"/>
      <c r="I43" s="2"/>
      <c r="J43" s="12">
        <v>0.074</v>
      </c>
      <c r="K43" s="85"/>
      <c r="L43" s="108"/>
      <c r="M43" s="102"/>
      <c r="N43" s="164"/>
      <c r="O43" s="74"/>
      <c r="P43" s="64"/>
      <c r="Q43" s="64"/>
      <c r="R43" s="66"/>
    </row>
    <row r="44" spans="1:18" ht="14.25" customHeight="1">
      <c r="A44" s="97"/>
      <c r="B44" s="126" t="s">
        <v>104</v>
      </c>
      <c r="C44" s="119" t="s">
        <v>31</v>
      </c>
      <c r="D44" s="33">
        <v>40722</v>
      </c>
      <c r="E44" s="33"/>
      <c r="F44" s="33"/>
      <c r="G44" s="29"/>
      <c r="H44" s="30"/>
      <c r="I44" s="30"/>
      <c r="J44" s="29">
        <v>42068</v>
      </c>
      <c r="K44" s="125">
        <f>J45-D45</f>
        <v>-0.042</v>
      </c>
      <c r="L44" s="107">
        <f>J45/D45</f>
        <v>0.5531914893617021</v>
      </c>
      <c r="M44" s="101">
        <f>R44</f>
        <v>0.605</v>
      </c>
      <c r="N44" s="163">
        <f>J44-D44</f>
        <v>1346</v>
      </c>
      <c r="O44" s="74">
        <f>N44/365</f>
        <v>3.6876712328767125</v>
      </c>
      <c r="P44" s="64">
        <v>29.1</v>
      </c>
      <c r="Q44" s="64">
        <v>91.9</v>
      </c>
      <c r="R44" s="66">
        <f>AVERAGE(P44:Q44)/100</f>
        <v>0.605</v>
      </c>
    </row>
    <row r="45" spans="1:18" ht="14.25" customHeight="1">
      <c r="A45" s="97"/>
      <c r="B45" s="99"/>
      <c r="C45" s="120"/>
      <c r="D45" s="3">
        <v>0.094</v>
      </c>
      <c r="E45" s="2"/>
      <c r="F45" s="2"/>
      <c r="G45" s="12"/>
      <c r="H45" s="2"/>
      <c r="I45" s="2"/>
      <c r="J45" s="12">
        <v>0.052</v>
      </c>
      <c r="K45" s="85"/>
      <c r="L45" s="108"/>
      <c r="M45" s="102"/>
      <c r="N45" s="164"/>
      <c r="O45" s="74"/>
      <c r="P45" s="64"/>
      <c r="Q45" s="64"/>
      <c r="R45" s="66"/>
    </row>
    <row r="46" spans="1:18" ht="14.25" customHeight="1">
      <c r="A46" s="97"/>
      <c r="B46" s="99"/>
      <c r="C46" s="119" t="s">
        <v>14</v>
      </c>
      <c r="D46" s="33">
        <v>40722</v>
      </c>
      <c r="E46" s="33"/>
      <c r="F46" s="33"/>
      <c r="G46" s="29"/>
      <c r="H46" s="30"/>
      <c r="I46" s="30"/>
      <c r="J46" s="29">
        <v>42068</v>
      </c>
      <c r="K46" s="125">
        <f>J47-D47</f>
        <v>-0.053</v>
      </c>
      <c r="L46" s="107">
        <f>J47/D47</f>
        <v>0.5225225225225225</v>
      </c>
      <c r="M46" s="101">
        <f>R46</f>
        <v>0.605</v>
      </c>
      <c r="N46" s="163">
        <f>J46-D46</f>
        <v>1346</v>
      </c>
      <c r="O46" s="74">
        <f>N46/365</f>
        <v>3.6876712328767125</v>
      </c>
      <c r="P46" s="64">
        <v>29.1</v>
      </c>
      <c r="Q46" s="64">
        <v>91.9</v>
      </c>
      <c r="R46" s="66">
        <f>AVERAGE(P46:Q46)/100</f>
        <v>0.605</v>
      </c>
    </row>
    <row r="47" spans="1:18" ht="14.25" customHeight="1">
      <c r="A47" s="97"/>
      <c r="B47" s="100"/>
      <c r="C47" s="120"/>
      <c r="D47" s="3">
        <v>0.111</v>
      </c>
      <c r="E47" s="2"/>
      <c r="F47" s="35"/>
      <c r="G47" s="12"/>
      <c r="H47" s="2"/>
      <c r="I47" s="2"/>
      <c r="J47" s="12">
        <v>0.058</v>
      </c>
      <c r="K47" s="85"/>
      <c r="L47" s="108"/>
      <c r="M47" s="102"/>
      <c r="N47" s="164"/>
      <c r="O47" s="74"/>
      <c r="P47" s="64"/>
      <c r="Q47" s="64"/>
      <c r="R47" s="66"/>
    </row>
    <row r="48" spans="1:18" ht="14.25" customHeight="1">
      <c r="A48" s="97"/>
      <c r="B48" s="126" t="s">
        <v>105</v>
      </c>
      <c r="C48" s="90" t="s">
        <v>31</v>
      </c>
      <c r="D48" s="33">
        <v>40722</v>
      </c>
      <c r="E48" s="22"/>
      <c r="F48" s="23"/>
      <c r="G48" s="23"/>
      <c r="H48" s="25"/>
      <c r="I48" s="25"/>
      <c r="J48" s="29">
        <v>42068</v>
      </c>
      <c r="K48" s="84">
        <f>J49-D49</f>
        <v>-0.0049999999999999906</v>
      </c>
      <c r="L48" s="107">
        <f>J49/D49</f>
        <v>0.9315068493150687</v>
      </c>
      <c r="M48" s="101">
        <f>R48</f>
        <v>0.616</v>
      </c>
      <c r="N48" s="163">
        <f>J48-D48</f>
        <v>1346</v>
      </c>
      <c r="O48" s="74">
        <f>N48/365</f>
        <v>3.6876712328767125</v>
      </c>
      <c r="P48" s="64">
        <v>30.9</v>
      </c>
      <c r="Q48" s="64">
        <v>92.3</v>
      </c>
      <c r="R48" s="66">
        <f>AVERAGE(P48:Q48)/100</f>
        <v>0.616</v>
      </c>
    </row>
    <row r="49" spans="1:18" ht="14.25" customHeight="1">
      <c r="A49" s="97"/>
      <c r="B49" s="99"/>
      <c r="C49" s="131"/>
      <c r="D49" s="3">
        <v>0.073</v>
      </c>
      <c r="E49" s="2"/>
      <c r="F49" s="12"/>
      <c r="G49" s="12"/>
      <c r="H49" s="2"/>
      <c r="I49" s="2"/>
      <c r="J49" s="12">
        <v>0.068</v>
      </c>
      <c r="K49" s="85"/>
      <c r="L49" s="108"/>
      <c r="M49" s="102"/>
      <c r="N49" s="164"/>
      <c r="O49" s="74"/>
      <c r="P49" s="64"/>
      <c r="Q49" s="64"/>
      <c r="R49" s="66"/>
    </row>
    <row r="50" spans="1:18" ht="14.25" customHeight="1">
      <c r="A50" s="97"/>
      <c r="B50" s="99"/>
      <c r="C50" s="90" t="s">
        <v>14</v>
      </c>
      <c r="D50" s="33">
        <v>40722</v>
      </c>
      <c r="E50" s="22"/>
      <c r="F50" s="29"/>
      <c r="G50" s="25"/>
      <c r="H50" s="30"/>
      <c r="I50" s="30"/>
      <c r="J50" s="29">
        <v>42068</v>
      </c>
      <c r="K50" s="84">
        <f>J51-D51</f>
        <v>-0.064</v>
      </c>
      <c r="L50" s="107">
        <f>J51/D51</f>
        <v>0.5223880597014926</v>
      </c>
      <c r="M50" s="101">
        <f>R50</f>
        <v>0.616</v>
      </c>
      <c r="N50" s="163">
        <f>J50-D50</f>
        <v>1346</v>
      </c>
      <c r="O50" s="74">
        <f>N50/365</f>
        <v>3.6876712328767125</v>
      </c>
      <c r="P50" s="64">
        <v>30.9</v>
      </c>
      <c r="Q50" s="64">
        <v>92.3</v>
      </c>
      <c r="R50" s="66">
        <f>AVERAGE(P50:Q50)/100</f>
        <v>0.616</v>
      </c>
    </row>
    <row r="51" spans="1:18" ht="14.25" customHeight="1">
      <c r="A51" s="97"/>
      <c r="B51" s="99"/>
      <c r="C51" s="106"/>
      <c r="D51" s="3">
        <v>0.134</v>
      </c>
      <c r="E51" s="2"/>
      <c r="F51" s="12"/>
      <c r="G51" s="2"/>
      <c r="H51" s="2"/>
      <c r="I51" s="2"/>
      <c r="J51" s="17">
        <v>0.07</v>
      </c>
      <c r="K51" s="85"/>
      <c r="L51" s="108"/>
      <c r="M51" s="102"/>
      <c r="N51" s="164"/>
      <c r="O51" s="74"/>
      <c r="P51" s="64"/>
      <c r="Q51" s="64"/>
      <c r="R51" s="66"/>
    </row>
    <row r="52" spans="1:18" ht="14.25" customHeight="1">
      <c r="A52" s="97"/>
      <c r="B52" s="99"/>
      <c r="C52" s="131" t="s">
        <v>22</v>
      </c>
      <c r="D52" s="33">
        <v>40722</v>
      </c>
      <c r="E52" s="29"/>
      <c r="F52" s="25"/>
      <c r="G52" s="25"/>
      <c r="H52" s="30"/>
      <c r="I52" s="30"/>
      <c r="J52" s="29">
        <v>42068</v>
      </c>
      <c r="K52" s="84">
        <f>J53-D53</f>
        <v>-0.018000000000000002</v>
      </c>
      <c r="L52" s="107">
        <f>J53/D53</f>
        <v>0.7831325301204819</v>
      </c>
      <c r="M52" s="101">
        <f>R52</f>
        <v>0.616</v>
      </c>
      <c r="N52" s="163">
        <f>J52-D52</f>
        <v>1346</v>
      </c>
      <c r="O52" s="74">
        <f>N52/365</f>
        <v>3.6876712328767125</v>
      </c>
      <c r="P52" s="64">
        <v>30.9</v>
      </c>
      <c r="Q52" s="64">
        <v>92.3</v>
      </c>
      <c r="R52" s="66">
        <f>AVERAGE(P52:Q52)/100</f>
        <v>0.616</v>
      </c>
    </row>
    <row r="53" spans="1:18" ht="14.25" customHeight="1">
      <c r="A53" s="97"/>
      <c r="B53" s="100"/>
      <c r="C53" s="106"/>
      <c r="D53" s="3">
        <v>0.083</v>
      </c>
      <c r="E53" s="12"/>
      <c r="F53" s="2"/>
      <c r="G53" s="2"/>
      <c r="H53" s="2"/>
      <c r="I53" s="2"/>
      <c r="J53" s="12">
        <v>0.065</v>
      </c>
      <c r="K53" s="85"/>
      <c r="L53" s="108"/>
      <c r="M53" s="102"/>
      <c r="N53" s="164"/>
      <c r="O53" s="74"/>
      <c r="P53" s="64"/>
      <c r="Q53" s="64"/>
      <c r="R53" s="66"/>
    </row>
    <row r="54" spans="1:18" ht="14.25" customHeight="1">
      <c r="A54" s="97"/>
      <c r="B54" s="126" t="s">
        <v>106</v>
      </c>
      <c r="C54" s="90" t="s">
        <v>31</v>
      </c>
      <c r="D54" s="33">
        <v>40722</v>
      </c>
      <c r="E54" s="22"/>
      <c r="F54" s="23"/>
      <c r="G54" s="23"/>
      <c r="H54" s="25"/>
      <c r="I54" s="25"/>
      <c r="J54" s="29">
        <v>42068</v>
      </c>
      <c r="K54" s="84">
        <f>J55-D55</f>
        <v>-0.015000000000000006</v>
      </c>
      <c r="L54" s="107">
        <f>J55/D55</f>
        <v>0.7826086956521738</v>
      </c>
      <c r="M54" s="101">
        <f>R54</f>
        <v>0.616</v>
      </c>
      <c r="N54" s="163">
        <f>J54-D54</f>
        <v>1346</v>
      </c>
      <c r="O54" s="74">
        <f>N54/365</f>
        <v>3.6876712328767125</v>
      </c>
      <c r="P54" s="64">
        <v>30.9</v>
      </c>
      <c r="Q54" s="64">
        <v>92.3</v>
      </c>
      <c r="R54" s="66">
        <f>AVERAGE(P54:Q54)/100</f>
        <v>0.616</v>
      </c>
    </row>
    <row r="55" spans="1:18" ht="14.25" customHeight="1">
      <c r="A55" s="97"/>
      <c r="B55" s="99"/>
      <c r="C55" s="131"/>
      <c r="D55" s="3">
        <v>0.069</v>
      </c>
      <c r="E55" s="2"/>
      <c r="F55" s="12"/>
      <c r="G55" s="12"/>
      <c r="H55" s="2"/>
      <c r="I55" s="2"/>
      <c r="J55" s="12">
        <v>0.054</v>
      </c>
      <c r="K55" s="85"/>
      <c r="L55" s="108"/>
      <c r="M55" s="102"/>
      <c r="N55" s="164"/>
      <c r="O55" s="74"/>
      <c r="P55" s="64"/>
      <c r="Q55" s="64"/>
      <c r="R55" s="66"/>
    </row>
    <row r="56" spans="1:18" ht="14.25" customHeight="1">
      <c r="A56" s="97"/>
      <c r="B56" s="99"/>
      <c r="C56" s="90" t="s">
        <v>14</v>
      </c>
      <c r="D56" s="33">
        <v>40722</v>
      </c>
      <c r="E56" s="22"/>
      <c r="F56" s="29"/>
      <c r="G56" s="25"/>
      <c r="H56" s="30"/>
      <c r="I56" s="30"/>
      <c r="J56" s="29">
        <v>42068</v>
      </c>
      <c r="K56" s="84">
        <f>J57-D57</f>
        <v>-0.03900000000000001</v>
      </c>
      <c r="L56" s="107">
        <f>J57/D57</f>
        <v>0.6138613861386139</v>
      </c>
      <c r="M56" s="101">
        <f>R56</f>
        <v>0.616</v>
      </c>
      <c r="N56" s="163">
        <f>J56-D56</f>
        <v>1346</v>
      </c>
      <c r="O56" s="74">
        <f>N56/365</f>
        <v>3.6876712328767125</v>
      </c>
      <c r="P56" s="64">
        <v>30.9</v>
      </c>
      <c r="Q56" s="64">
        <v>92.3</v>
      </c>
      <c r="R56" s="66">
        <f>AVERAGE(P56:Q56)/100</f>
        <v>0.616</v>
      </c>
    </row>
    <row r="57" spans="1:18" ht="14.25" customHeight="1">
      <c r="A57" s="97"/>
      <c r="B57" s="99"/>
      <c r="C57" s="106"/>
      <c r="D57" s="3">
        <v>0.101</v>
      </c>
      <c r="E57" s="2"/>
      <c r="F57" s="12"/>
      <c r="G57" s="2"/>
      <c r="H57" s="2"/>
      <c r="I57" s="2"/>
      <c r="J57" s="17">
        <v>0.062</v>
      </c>
      <c r="K57" s="85"/>
      <c r="L57" s="108"/>
      <c r="M57" s="102"/>
      <c r="N57" s="164"/>
      <c r="O57" s="74"/>
      <c r="P57" s="64"/>
      <c r="Q57" s="64"/>
      <c r="R57" s="66"/>
    </row>
    <row r="58" spans="1:18" ht="14.25" customHeight="1">
      <c r="A58" s="97"/>
      <c r="B58" s="99"/>
      <c r="C58" s="131" t="s">
        <v>22</v>
      </c>
      <c r="D58" s="33">
        <v>40722</v>
      </c>
      <c r="E58" s="29"/>
      <c r="F58" s="25"/>
      <c r="G58" s="25"/>
      <c r="H58" s="30"/>
      <c r="I58" s="30"/>
      <c r="J58" s="29">
        <v>42068</v>
      </c>
      <c r="K58" s="84">
        <f>J59-D59</f>
        <v>0.017</v>
      </c>
      <c r="L58" s="107">
        <f>J59/D59</f>
        <v>1.3863636363636365</v>
      </c>
      <c r="M58" s="101">
        <f>R58</f>
        <v>0.616</v>
      </c>
      <c r="N58" s="163">
        <f>J58-D58</f>
        <v>1346</v>
      </c>
      <c r="O58" s="74">
        <f>N58/365</f>
        <v>3.6876712328767125</v>
      </c>
      <c r="P58" s="64">
        <v>30.9</v>
      </c>
      <c r="Q58" s="64">
        <v>92.3</v>
      </c>
      <c r="R58" s="66">
        <f>AVERAGE(P58:Q58)/100</f>
        <v>0.616</v>
      </c>
    </row>
    <row r="59" spans="1:18" ht="14.25" customHeight="1" thickBot="1">
      <c r="A59" s="97"/>
      <c r="B59" s="130"/>
      <c r="C59" s="91"/>
      <c r="D59" s="6">
        <v>0.044</v>
      </c>
      <c r="E59" s="18"/>
      <c r="F59" s="8"/>
      <c r="G59" s="8"/>
      <c r="H59" s="8"/>
      <c r="I59" s="8"/>
      <c r="J59" s="18">
        <v>0.061</v>
      </c>
      <c r="K59" s="92"/>
      <c r="L59" s="116"/>
      <c r="M59" s="102"/>
      <c r="N59" s="164"/>
      <c r="O59" s="74"/>
      <c r="P59" s="64"/>
      <c r="Q59" s="64"/>
      <c r="R59" s="66"/>
    </row>
    <row r="60" spans="1:18" ht="14.25" customHeight="1">
      <c r="A60" s="97"/>
      <c r="B60" s="99" t="s">
        <v>107</v>
      </c>
      <c r="C60" s="131" t="s">
        <v>41</v>
      </c>
      <c r="D60" s="33">
        <v>40722</v>
      </c>
      <c r="E60" s="33"/>
      <c r="F60" s="33"/>
      <c r="G60" s="29"/>
      <c r="H60" s="30"/>
      <c r="I60" s="30"/>
      <c r="J60" s="29">
        <v>42068</v>
      </c>
      <c r="K60" s="125">
        <f>J61-D61</f>
        <v>0.008000000000000007</v>
      </c>
      <c r="L60" s="121">
        <f>J61/D61</f>
        <v>1.1333333333333335</v>
      </c>
      <c r="M60" s="101">
        <f>R60</f>
        <v>0.616</v>
      </c>
      <c r="N60" s="163">
        <f>J60-D60</f>
        <v>1346</v>
      </c>
      <c r="O60" s="74">
        <f>N60/365</f>
        <v>3.6876712328767125</v>
      </c>
      <c r="P60" s="64">
        <v>30.9</v>
      </c>
      <c r="Q60" s="64">
        <v>92.3</v>
      </c>
      <c r="R60" s="66">
        <f>AVERAGE(P60:Q60)/100</f>
        <v>0.616</v>
      </c>
    </row>
    <row r="61" spans="1:18" ht="14.25" customHeight="1">
      <c r="A61" s="97"/>
      <c r="B61" s="99"/>
      <c r="C61" s="106"/>
      <c r="D61" s="3">
        <v>0.06</v>
      </c>
      <c r="E61" s="2"/>
      <c r="F61" s="2"/>
      <c r="G61" s="12"/>
      <c r="H61" s="2"/>
      <c r="I61" s="2"/>
      <c r="J61" s="12">
        <v>0.068</v>
      </c>
      <c r="K61" s="85"/>
      <c r="L61" s="108"/>
      <c r="M61" s="102"/>
      <c r="N61" s="164"/>
      <c r="O61" s="74"/>
      <c r="P61" s="64"/>
      <c r="Q61" s="64"/>
      <c r="R61" s="66"/>
    </row>
    <row r="62" spans="1:18" ht="14.25" customHeight="1">
      <c r="A62" s="97"/>
      <c r="B62" s="126" t="s">
        <v>108</v>
      </c>
      <c r="C62" s="131" t="s">
        <v>41</v>
      </c>
      <c r="D62" s="33">
        <v>40722</v>
      </c>
      <c r="E62" s="22"/>
      <c r="F62" s="22"/>
      <c r="G62" s="29"/>
      <c r="H62" s="30"/>
      <c r="I62" s="30"/>
      <c r="J62" s="29">
        <v>42068</v>
      </c>
      <c r="K62" s="84">
        <f>J63-D63</f>
        <v>-0.028000000000000004</v>
      </c>
      <c r="L62" s="107">
        <f>J63/D63</f>
        <v>0.6666666666666666</v>
      </c>
      <c r="M62" s="101">
        <f>R62</f>
        <v>0.616</v>
      </c>
      <c r="N62" s="163">
        <f>J62-D62</f>
        <v>1346</v>
      </c>
      <c r="O62" s="74">
        <f>N62/365</f>
        <v>3.6876712328767125</v>
      </c>
      <c r="P62" s="64">
        <v>30.9</v>
      </c>
      <c r="Q62" s="64">
        <v>92.3</v>
      </c>
      <c r="R62" s="66">
        <f>AVERAGE(P62:Q62)/100</f>
        <v>0.616</v>
      </c>
    </row>
    <row r="63" spans="1:18" ht="14.25" customHeight="1">
      <c r="A63" s="97"/>
      <c r="B63" s="99"/>
      <c r="C63" s="106"/>
      <c r="D63" s="3">
        <v>0.084</v>
      </c>
      <c r="E63" s="2"/>
      <c r="F63" s="2"/>
      <c r="G63" s="12"/>
      <c r="H63" s="2"/>
      <c r="I63" s="2"/>
      <c r="J63" s="12">
        <v>0.056</v>
      </c>
      <c r="K63" s="85"/>
      <c r="L63" s="108"/>
      <c r="M63" s="102"/>
      <c r="N63" s="164"/>
      <c r="O63" s="74"/>
      <c r="P63" s="64"/>
      <c r="Q63" s="64"/>
      <c r="R63" s="66"/>
    </row>
    <row r="64" spans="1:18" ht="14.25" customHeight="1">
      <c r="A64" s="97" t="s">
        <v>128</v>
      </c>
      <c r="B64" s="126" t="s">
        <v>120</v>
      </c>
      <c r="C64" s="131" t="s">
        <v>41</v>
      </c>
      <c r="D64" s="33">
        <v>40764</v>
      </c>
      <c r="E64" s="22"/>
      <c r="F64" s="22"/>
      <c r="G64" s="29"/>
      <c r="H64" s="30"/>
      <c r="I64" s="30"/>
      <c r="J64" s="29">
        <v>42068</v>
      </c>
      <c r="K64" s="84">
        <f>J65-D65</f>
        <v>-0.05499999999999999</v>
      </c>
      <c r="L64" s="107">
        <f>J65/D65</f>
        <v>0.5338983050847458</v>
      </c>
      <c r="M64" s="101">
        <f>R64</f>
        <v>0.616</v>
      </c>
      <c r="N64" s="163">
        <f>J64-D64</f>
        <v>1304</v>
      </c>
      <c r="O64" s="74">
        <f>N64/365</f>
        <v>3.5726027397260274</v>
      </c>
      <c r="P64" s="64">
        <v>30.9</v>
      </c>
      <c r="Q64" s="64">
        <v>92.3</v>
      </c>
      <c r="R64" s="66">
        <f>AVERAGE(P64:Q64)/100</f>
        <v>0.616</v>
      </c>
    </row>
    <row r="65" spans="1:18" ht="14.25" customHeight="1">
      <c r="A65" s="97"/>
      <c r="B65" s="99"/>
      <c r="C65" s="106"/>
      <c r="D65" s="3">
        <v>0.118</v>
      </c>
      <c r="E65" s="2"/>
      <c r="F65" s="2"/>
      <c r="G65" s="12"/>
      <c r="H65" s="2"/>
      <c r="I65" s="2"/>
      <c r="J65" s="12">
        <v>0.063</v>
      </c>
      <c r="K65" s="85"/>
      <c r="L65" s="108"/>
      <c r="M65" s="102"/>
      <c r="N65" s="164"/>
      <c r="O65" s="74"/>
      <c r="P65" s="64"/>
      <c r="Q65" s="64"/>
      <c r="R65" s="66"/>
    </row>
    <row r="66" spans="1:18" ht="14.25" customHeight="1">
      <c r="A66" s="97"/>
      <c r="B66" s="126" t="s">
        <v>109</v>
      </c>
      <c r="C66" s="131" t="s">
        <v>41</v>
      </c>
      <c r="D66" s="33">
        <v>40722</v>
      </c>
      <c r="E66" s="22"/>
      <c r="F66" s="22"/>
      <c r="G66" s="29"/>
      <c r="H66" s="30"/>
      <c r="I66" s="30"/>
      <c r="J66" s="29">
        <v>42068</v>
      </c>
      <c r="K66" s="84">
        <f>J67-D67</f>
        <v>-0.043</v>
      </c>
      <c r="L66" s="107">
        <f>J67/D67</f>
        <v>0.5376344086021506</v>
      </c>
      <c r="M66" s="101">
        <f>R66</f>
        <v>0.616</v>
      </c>
      <c r="N66" s="163">
        <f>J66-D66</f>
        <v>1346</v>
      </c>
      <c r="O66" s="74">
        <f>N66/365</f>
        <v>3.6876712328767125</v>
      </c>
      <c r="P66" s="64">
        <v>30.9</v>
      </c>
      <c r="Q66" s="64">
        <v>92.3</v>
      </c>
      <c r="R66" s="66">
        <f>AVERAGE(P66:Q66)/100</f>
        <v>0.616</v>
      </c>
    </row>
    <row r="67" spans="1:18" ht="14.25" customHeight="1">
      <c r="A67" s="97"/>
      <c r="B67" s="99"/>
      <c r="C67" s="106"/>
      <c r="D67" s="3">
        <v>0.093</v>
      </c>
      <c r="E67" s="2"/>
      <c r="F67" s="2"/>
      <c r="G67" s="12"/>
      <c r="H67" s="2"/>
      <c r="I67" s="2"/>
      <c r="J67" s="17">
        <v>0.05</v>
      </c>
      <c r="K67" s="85"/>
      <c r="L67" s="108"/>
      <c r="M67" s="102"/>
      <c r="N67" s="164"/>
      <c r="O67" s="74"/>
      <c r="P67" s="64"/>
      <c r="Q67" s="64"/>
      <c r="R67" s="66"/>
    </row>
    <row r="68" spans="1:18" ht="14.25" customHeight="1">
      <c r="A68" s="97"/>
      <c r="B68" s="126" t="s">
        <v>110</v>
      </c>
      <c r="C68" s="131" t="s">
        <v>41</v>
      </c>
      <c r="D68" s="33">
        <v>40722</v>
      </c>
      <c r="E68" s="22"/>
      <c r="F68" s="22"/>
      <c r="G68" s="29"/>
      <c r="H68" s="30"/>
      <c r="I68" s="30"/>
      <c r="J68" s="29">
        <v>42068</v>
      </c>
      <c r="K68" s="84">
        <f>J69-D69</f>
        <v>-0.042</v>
      </c>
      <c r="L68" s="107">
        <f>J69/D69</f>
        <v>0.5670103092783505</v>
      </c>
      <c r="M68" s="101">
        <f>R68</f>
        <v>0.616</v>
      </c>
      <c r="N68" s="163">
        <f>J68-D68</f>
        <v>1346</v>
      </c>
      <c r="O68" s="74">
        <f>N68/365</f>
        <v>3.6876712328767125</v>
      </c>
      <c r="P68" s="64">
        <v>30.9</v>
      </c>
      <c r="Q68" s="64">
        <v>92.3</v>
      </c>
      <c r="R68" s="66">
        <f>AVERAGE(P68:Q68)/100</f>
        <v>0.616</v>
      </c>
    </row>
    <row r="69" spans="1:18" ht="14.25" customHeight="1">
      <c r="A69" s="97"/>
      <c r="B69" s="99"/>
      <c r="C69" s="106"/>
      <c r="D69" s="3">
        <v>0.097</v>
      </c>
      <c r="E69" s="2"/>
      <c r="F69" s="2"/>
      <c r="G69" s="12"/>
      <c r="H69" s="2"/>
      <c r="I69" s="2"/>
      <c r="J69" s="12">
        <v>0.055</v>
      </c>
      <c r="K69" s="85"/>
      <c r="L69" s="108"/>
      <c r="M69" s="102"/>
      <c r="N69" s="164"/>
      <c r="O69" s="74"/>
      <c r="P69" s="64"/>
      <c r="Q69" s="64"/>
      <c r="R69" s="66"/>
    </row>
    <row r="70" spans="1:18" ht="14.25" customHeight="1">
      <c r="A70" s="97"/>
      <c r="B70" s="126" t="s">
        <v>111</v>
      </c>
      <c r="C70" s="119" t="s">
        <v>31</v>
      </c>
      <c r="D70" s="33">
        <v>40722</v>
      </c>
      <c r="E70" s="33"/>
      <c r="F70" s="33"/>
      <c r="G70" s="29"/>
      <c r="H70" s="30"/>
      <c r="I70" s="30"/>
      <c r="J70" s="29">
        <v>42068</v>
      </c>
      <c r="K70" s="125">
        <f>J71-D71</f>
        <v>0.009999999999999995</v>
      </c>
      <c r="L70" s="107">
        <f>J71/D71</f>
        <v>1.1587301587301586</v>
      </c>
      <c r="M70" s="101">
        <f>R70</f>
        <v>0.605</v>
      </c>
      <c r="N70" s="163">
        <f>J70-D70</f>
        <v>1346</v>
      </c>
      <c r="O70" s="74">
        <f>N70/365</f>
        <v>3.6876712328767125</v>
      </c>
      <c r="P70" s="64">
        <v>29.1</v>
      </c>
      <c r="Q70" s="64">
        <v>91.9</v>
      </c>
      <c r="R70" s="66">
        <f>AVERAGE(P70:Q70)/100</f>
        <v>0.605</v>
      </c>
    </row>
    <row r="71" spans="1:18" ht="14.25" customHeight="1">
      <c r="A71" s="97"/>
      <c r="B71" s="99"/>
      <c r="C71" s="120"/>
      <c r="D71" s="3">
        <v>0.063</v>
      </c>
      <c r="E71" s="2"/>
      <c r="F71" s="2"/>
      <c r="G71" s="12"/>
      <c r="H71" s="2"/>
      <c r="I71" s="2"/>
      <c r="J71" s="12">
        <v>0.073</v>
      </c>
      <c r="K71" s="85"/>
      <c r="L71" s="108"/>
      <c r="M71" s="102"/>
      <c r="N71" s="164"/>
      <c r="O71" s="74"/>
      <c r="P71" s="64"/>
      <c r="Q71" s="64"/>
      <c r="R71" s="66"/>
    </row>
    <row r="72" spans="1:18" ht="14.25" customHeight="1">
      <c r="A72" s="97"/>
      <c r="B72" s="99"/>
      <c r="C72" s="119" t="s">
        <v>22</v>
      </c>
      <c r="D72" s="33">
        <v>40722</v>
      </c>
      <c r="E72" s="33"/>
      <c r="F72" s="33"/>
      <c r="G72" s="29"/>
      <c r="H72" s="30"/>
      <c r="I72" s="30"/>
      <c r="J72" s="29">
        <v>42068</v>
      </c>
      <c r="K72" s="125">
        <f>J73-D73</f>
        <v>-0.036</v>
      </c>
      <c r="L72" s="107">
        <f>J73/D73</f>
        <v>0.6043956043956045</v>
      </c>
      <c r="M72" s="101">
        <f>R72</f>
        <v>0.605</v>
      </c>
      <c r="N72" s="163">
        <f>J72-D72</f>
        <v>1346</v>
      </c>
      <c r="O72" s="74">
        <f>N72/365</f>
        <v>3.6876712328767125</v>
      </c>
      <c r="P72" s="64">
        <v>29.1</v>
      </c>
      <c r="Q72" s="64">
        <v>91.9</v>
      </c>
      <c r="R72" s="66">
        <f>AVERAGE(P72:Q72)/100</f>
        <v>0.605</v>
      </c>
    </row>
    <row r="73" spans="1:18" ht="14.25" customHeight="1">
      <c r="A73" s="97"/>
      <c r="B73" s="100"/>
      <c r="C73" s="120"/>
      <c r="D73" s="3">
        <v>0.091</v>
      </c>
      <c r="E73" s="2"/>
      <c r="F73" s="35"/>
      <c r="G73" s="12"/>
      <c r="H73" s="2"/>
      <c r="I73" s="2"/>
      <c r="J73" s="12">
        <v>0.055</v>
      </c>
      <c r="K73" s="85"/>
      <c r="L73" s="108"/>
      <c r="M73" s="102"/>
      <c r="N73" s="164"/>
      <c r="O73" s="74"/>
      <c r="P73" s="64"/>
      <c r="Q73" s="64"/>
      <c r="R73" s="66"/>
    </row>
    <row r="74" spans="1:18" ht="14.25" customHeight="1">
      <c r="A74" s="97"/>
      <c r="B74" s="126" t="s">
        <v>112</v>
      </c>
      <c r="C74" s="119" t="s">
        <v>31</v>
      </c>
      <c r="D74" s="33">
        <v>40722</v>
      </c>
      <c r="E74" s="33"/>
      <c r="F74" s="22"/>
      <c r="G74" s="29"/>
      <c r="H74" s="30"/>
      <c r="I74" s="30"/>
      <c r="J74" s="29">
        <v>42068</v>
      </c>
      <c r="K74" s="125">
        <f>J75-D75</f>
        <v>-0.010000000000000002</v>
      </c>
      <c r="L74" s="107">
        <f>J75/D75</f>
        <v>0.8529411764705882</v>
      </c>
      <c r="M74" s="101">
        <f>R74</f>
        <v>0.605</v>
      </c>
      <c r="N74" s="163">
        <f>J74-D74</f>
        <v>1346</v>
      </c>
      <c r="O74" s="74">
        <f>N74/365</f>
        <v>3.6876712328767125</v>
      </c>
      <c r="P74" s="64">
        <v>29.1</v>
      </c>
      <c r="Q74" s="64">
        <v>91.9</v>
      </c>
      <c r="R74" s="66">
        <f>AVERAGE(P74:Q74)/100</f>
        <v>0.605</v>
      </c>
    </row>
    <row r="75" spans="1:18" ht="14.25" customHeight="1">
      <c r="A75" s="97"/>
      <c r="B75" s="99"/>
      <c r="C75" s="120"/>
      <c r="D75" s="3">
        <v>0.068</v>
      </c>
      <c r="E75" s="2"/>
      <c r="F75" s="2"/>
      <c r="G75" s="12"/>
      <c r="H75" s="2"/>
      <c r="I75" s="2"/>
      <c r="J75" s="12">
        <v>0.058</v>
      </c>
      <c r="K75" s="85"/>
      <c r="L75" s="108"/>
      <c r="M75" s="102"/>
      <c r="N75" s="164"/>
      <c r="O75" s="74"/>
      <c r="P75" s="64"/>
      <c r="Q75" s="64"/>
      <c r="R75" s="66"/>
    </row>
    <row r="76" spans="1:18" ht="14.25" customHeight="1">
      <c r="A76" s="97"/>
      <c r="B76" s="99"/>
      <c r="C76" s="119" t="s">
        <v>22</v>
      </c>
      <c r="D76" s="33">
        <v>40722</v>
      </c>
      <c r="E76" s="33"/>
      <c r="F76" s="33"/>
      <c r="G76" s="29"/>
      <c r="H76" s="30"/>
      <c r="I76" s="30"/>
      <c r="J76" s="29">
        <v>42068</v>
      </c>
      <c r="K76" s="125">
        <f>J77-D77</f>
        <v>0</v>
      </c>
      <c r="L76" s="107">
        <f>J77/D77</f>
        <v>1</v>
      </c>
      <c r="M76" s="101">
        <f>R76</f>
        <v>0.605</v>
      </c>
      <c r="N76" s="163">
        <f>J76-D76</f>
        <v>1346</v>
      </c>
      <c r="O76" s="74">
        <f>N76/365</f>
        <v>3.6876712328767125</v>
      </c>
      <c r="P76" s="64">
        <v>29.1</v>
      </c>
      <c r="Q76" s="64">
        <v>91.9</v>
      </c>
      <c r="R76" s="66">
        <f>AVERAGE(P76:Q76)/100</f>
        <v>0.605</v>
      </c>
    </row>
    <row r="77" spans="1:18" ht="14.25" customHeight="1">
      <c r="A77" s="97"/>
      <c r="B77" s="100"/>
      <c r="C77" s="120"/>
      <c r="D77" s="3">
        <v>0.058</v>
      </c>
      <c r="E77" s="2"/>
      <c r="F77" s="35"/>
      <c r="G77" s="12"/>
      <c r="H77" s="2"/>
      <c r="I77" s="2"/>
      <c r="J77" s="12">
        <v>0.058</v>
      </c>
      <c r="K77" s="85"/>
      <c r="L77" s="108"/>
      <c r="M77" s="102"/>
      <c r="N77" s="164"/>
      <c r="O77" s="74"/>
      <c r="P77" s="64"/>
      <c r="Q77" s="64"/>
      <c r="R77" s="66"/>
    </row>
    <row r="78" spans="1:18" ht="14.25" customHeight="1">
      <c r="A78" s="97"/>
      <c r="B78" s="126" t="s">
        <v>113</v>
      </c>
      <c r="C78" s="119" t="s">
        <v>31</v>
      </c>
      <c r="D78" s="33">
        <v>40722</v>
      </c>
      <c r="E78" s="33">
        <v>40861</v>
      </c>
      <c r="F78" s="22"/>
      <c r="G78" s="29"/>
      <c r="H78" s="30"/>
      <c r="I78" s="30"/>
      <c r="J78" s="29">
        <v>42068</v>
      </c>
      <c r="K78" s="125">
        <f>J79-D79</f>
        <v>-0.024999999999999994</v>
      </c>
      <c r="L78" s="107">
        <f>J79/D79</f>
        <v>0.7572815533980582</v>
      </c>
      <c r="M78" s="101">
        <f>R78</f>
        <v>0.605</v>
      </c>
      <c r="N78" s="163">
        <f>J78-D78</f>
        <v>1346</v>
      </c>
      <c r="O78" s="74">
        <f>N78/365</f>
        <v>3.6876712328767125</v>
      </c>
      <c r="P78" s="64">
        <v>29.1</v>
      </c>
      <c r="Q78" s="64">
        <v>91.9</v>
      </c>
      <c r="R78" s="66">
        <f>AVERAGE(P78:Q78)/100</f>
        <v>0.605</v>
      </c>
    </row>
    <row r="79" spans="1:18" ht="14.25" customHeight="1">
      <c r="A79" s="97"/>
      <c r="B79" s="99"/>
      <c r="C79" s="120"/>
      <c r="D79" s="3">
        <v>0.103</v>
      </c>
      <c r="E79" s="2">
        <v>0.088</v>
      </c>
      <c r="F79" s="2"/>
      <c r="G79" s="12"/>
      <c r="H79" s="2"/>
      <c r="I79" s="2"/>
      <c r="J79" s="12">
        <v>0.078</v>
      </c>
      <c r="K79" s="85"/>
      <c r="L79" s="108"/>
      <c r="M79" s="102"/>
      <c r="N79" s="164"/>
      <c r="O79" s="74"/>
      <c r="P79" s="64"/>
      <c r="Q79" s="64"/>
      <c r="R79" s="66"/>
    </row>
    <row r="80" spans="1:18" ht="14.25" customHeight="1">
      <c r="A80" s="97"/>
      <c r="B80" s="99"/>
      <c r="C80" s="119" t="s">
        <v>22</v>
      </c>
      <c r="D80" s="33">
        <v>40722</v>
      </c>
      <c r="E80" s="33"/>
      <c r="F80" s="33"/>
      <c r="G80" s="29"/>
      <c r="H80" s="30"/>
      <c r="I80" s="30"/>
      <c r="J80" s="29">
        <v>42068</v>
      </c>
      <c r="K80" s="125">
        <f>J81-D81</f>
        <v>-0.023</v>
      </c>
      <c r="L80" s="107">
        <f>J81/D81</f>
        <v>0.7051282051282052</v>
      </c>
      <c r="M80" s="101">
        <f>R80</f>
        <v>0.605</v>
      </c>
      <c r="N80" s="163">
        <f>J80-D80</f>
        <v>1346</v>
      </c>
      <c r="O80" s="74">
        <f>N80/365</f>
        <v>3.6876712328767125</v>
      </c>
      <c r="P80" s="64">
        <v>29.1</v>
      </c>
      <c r="Q80" s="64">
        <v>91.9</v>
      </c>
      <c r="R80" s="66">
        <f>AVERAGE(P80:Q80)/100</f>
        <v>0.605</v>
      </c>
    </row>
    <row r="81" spans="1:18" ht="14.25" customHeight="1">
      <c r="A81" s="97"/>
      <c r="B81" s="100"/>
      <c r="C81" s="120"/>
      <c r="D81" s="3">
        <v>0.078</v>
      </c>
      <c r="E81" s="2"/>
      <c r="F81" s="37"/>
      <c r="G81" s="12"/>
      <c r="H81" s="2"/>
      <c r="I81" s="2"/>
      <c r="J81" s="12">
        <v>0.055</v>
      </c>
      <c r="K81" s="85"/>
      <c r="L81" s="108"/>
      <c r="M81" s="102"/>
      <c r="N81" s="164"/>
      <c r="O81" s="74"/>
      <c r="P81" s="64"/>
      <c r="Q81" s="64"/>
      <c r="R81" s="66"/>
    </row>
    <row r="82" spans="1:18" ht="14.25" customHeight="1">
      <c r="A82" s="97"/>
      <c r="B82" s="126" t="s">
        <v>114</v>
      </c>
      <c r="C82" s="119" t="s">
        <v>31</v>
      </c>
      <c r="D82" s="33">
        <v>40722</v>
      </c>
      <c r="E82" s="33"/>
      <c r="F82" s="33"/>
      <c r="G82" s="29"/>
      <c r="H82" s="30"/>
      <c r="I82" s="30"/>
      <c r="J82" s="29">
        <v>42068</v>
      </c>
      <c r="K82" s="125">
        <f>J83-D83</f>
        <v>-0.009999999999999995</v>
      </c>
      <c r="L82" s="107">
        <f>J83/D83</f>
        <v>0.8717948717948718</v>
      </c>
      <c r="M82" s="101">
        <f>R82</f>
        <v>0.605</v>
      </c>
      <c r="N82" s="163">
        <f>J82-D82</f>
        <v>1346</v>
      </c>
      <c r="O82" s="74">
        <f>N82/365</f>
        <v>3.6876712328767125</v>
      </c>
      <c r="P82" s="64">
        <v>29.1</v>
      </c>
      <c r="Q82" s="64">
        <v>91.9</v>
      </c>
      <c r="R82" s="66">
        <f>AVERAGE(P82:Q82)/100</f>
        <v>0.605</v>
      </c>
    </row>
    <row r="83" spans="1:18" ht="14.25" customHeight="1">
      <c r="A83" s="97"/>
      <c r="B83" s="99"/>
      <c r="C83" s="120"/>
      <c r="D83" s="3">
        <v>0.078</v>
      </c>
      <c r="E83" s="2"/>
      <c r="F83" s="2"/>
      <c r="G83" s="12"/>
      <c r="H83" s="2"/>
      <c r="I83" s="2"/>
      <c r="J83" s="12">
        <v>0.068</v>
      </c>
      <c r="K83" s="85"/>
      <c r="L83" s="108"/>
      <c r="M83" s="102"/>
      <c r="N83" s="164"/>
      <c r="O83" s="74"/>
      <c r="P83" s="64"/>
      <c r="Q83" s="64"/>
      <c r="R83" s="66"/>
    </row>
    <row r="84" spans="1:18" ht="14.25" customHeight="1">
      <c r="A84" s="97"/>
      <c r="B84" s="99"/>
      <c r="C84" s="119" t="s">
        <v>22</v>
      </c>
      <c r="D84" s="33">
        <v>40722</v>
      </c>
      <c r="E84" s="33"/>
      <c r="F84" s="33"/>
      <c r="G84" s="29"/>
      <c r="H84" s="30"/>
      <c r="I84" s="30"/>
      <c r="J84" s="29">
        <v>42068</v>
      </c>
      <c r="K84" s="125">
        <f>J85-D85</f>
        <v>-0.011000000000000003</v>
      </c>
      <c r="L84" s="107">
        <f>J85/D85</f>
        <v>0.828125</v>
      </c>
      <c r="M84" s="101">
        <f>R84</f>
        <v>0.605</v>
      </c>
      <c r="N84" s="163">
        <f>J84-D84</f>
        <v>1346</v>
      </c>
      <c r="O84" s="74">
        <f>N84/365</f>
        <v>3.6876712328767125</v>
      </c>
      <c r="P84" s="64">
        <v>29.1</v>
      </c>
      <c r="Q84" s="64">
        <v>91.9</v>
      </c>
      <c r="R84" s="66">
        <f>AVERAGE(P84:Q84)/100</f>
        <v>0.605</v>
      </c>
    </row>
    <row r="85" spans="1:18" ht="14.25" customHeight="1">
      <c r="A85" s="97"/>
      <c r="B85" s="100"/>
      <c r="C85" s="120"/>
      <c r="D85" s="3">
        <v>0.064</v>
      </c>
      <c r="E85" s="2"/>
      <c r="F85" s="35"/>
      <c r="G85" s="12"/>
      <c r="H85" s="2"/>
      <c r="I85" s="2"/>
      <c r="J85" s="12">
        <v>0.053</v>
      </c>
      <c r="K85" s="85"/>
      <c r="L85" s="108"/>
      <c r="M85" s="102"/>
      <c r="N85" s="164"/>
      <c r="O85" s="74"/>
      <c r="P85" s="64"/>
      <c r="Q85" s="64"/>
      <c r="R85" s="66"/>
    </row>
    <row r="86" spans="1:18" ht="14.25" customHeight="1">
      <c r="A86" s="97"/>
      <c r="B86" s="126" t="s">
        <v>115</v>
      </c>
      <c r="C86" s="131" t="s">
        <v>41</v>
      </c>
      <c r="D86" s="33">
        <v>40722</v>
      </c>
      <c r="E86" s="22"/>
      <c r="F86" s="22"/>
      <c r="G86" s="29"/>
      <c r="H86" s="30"/>
      <c r="I86" s="30"/>
      <c r="J86" s="29">
        <v>42068</v>
      </c>
      <c r="K86" s="84">
        <f>J87-D87</f>
        <v>-0.016</v>
      </c>
      <c r="L86" s="107">
        <f>J87/D87</f>
        <v>0.8222222222222222</v>
      </c>
      <c r="M86" s="101">
        <f>R86</f>
        <v>0.616</v>
      </c>
      <c r="N86" s="163">
        <f>J86-D86</f>
        <v>1346</v>
      </c>
      <c r="O86" s="74">
        <f>N86/365</f>
        <v>3.6876712328767125</v>
      </c>
      <c r="P86" s="64">
        <v>30.9</v>
      </c>
      <c r="Q86" s="64">
        <v>92.3</v>
      </c>
      <c r="R86" s="66">
        <f>AVERAGE(P86:Q86)/100</f>
        <v>0.616</v>
      </c>
    </row>
    <row r="87" spans="1:18" ht="14.25" customHeight="1">
      <c r="A87" s="97"/>
      <c r="B87" s="99"/>
      <c r="C87" s="106"/>
      <c r="D87" s="3">
        <v>0.09</v>
      </c>
      <c r="E87" s="2"/>
      <c r="F87" s="2"/>
      <c r="G87" s="12"/>
      <c r="H87" s="2"/>
      <c r="I87" s="2"/>
      <c r="J87" s="12">
        <v>0.074</v>
      </c>
      <c r="K87" s="85"/>
      <c r="L87" s="108"/>
      <c r="M87" s="102"/>
      <c r="N87" s="164"/>
      <c r="O87" s="74"/>
      <c r="P87" s="64"/>
      <c r="Q87" s="64"/>
      <c r="R87" s="66"/>
    </row>
    <row r="88" spans="1:18" ht="14.25" customHeight="1">
      <c r="A88" s="97"/>
      <c r="B88" s="126" t="s">
        <v>116</v>
      </c>
      <c r="C88" s="119" t="s">
        <v>31</v>
      </c>
      <c r="D88" s="33">
        <v>40828</v>
      </c>
      <c r="E88" s="33">
        <v>41334</v>
      </c>
      <c r="F88" s="33"/>
      <c r="G88" s="29"/>
      <c r="H88" s="30"/>
      <c r="I88" s="30"/>
      <c r="J88" s="29">
        <v>42068</v>
      </c>
      <c r="K88" s="125">
        <f>J89-D89</f>
        <v>-0.011999999999999997</v>
      </c>
      <c r="L88" s="107">
        <f>J89/D89</f>
        <v>0.8500000000000001</v>
      </c>
      <c r="M88" s="101">
        <f>R88</f>
        <v>0.605</v>
      </c>
      <c r="N88" s="163">
        <f>J88-D88</f>
        <v>1240</v>
      </c>
      <c r="O88" s="74">
        <f>N88/365</f>
        <v>3.3972602739726026</v>
      </c>
      <c r="P88" s="64">
        <v>29.1</v>
      </c>
      <c r="Q88" s="64">
        <v>91.9</v>
      </c>
      <c r="R88" s="66">
        <f>AVERAGE(P88:Q88)/100</f>
        <v>0.605</v>
      </c>
    </row>
    <row r="89" spans="1:18" ht="14.25" customHeight="1">
      <c r="A89" s="97"/>
      <c r="B89" s="99"/>
      <c r="C89" s="120"/>
      <c r="D89" s="3">
        <v>0.08</v>
      </c>
      <c r="E89" s="2">
        <v>0.08</v>
      </c>
      <c r="F89" s="2"/>
      <c r="G89" s="12"/>
      <c r="H89" s="2"/>
      <c r="I89" s="2"/>
      <c r="J89" s="12">
        <v>0.068</v>
      </c>
      <c r="K89" s="85"/>
      <c r="L89" s="108"/>
      <c r="M89" s="102"/>
      <c r="N89" s="164"/>
      <c r="O89" s="74"/>
      <c r="P89" s="64"/>
      <c r="Q89" s="64"/>
      <c r="R89" s="66"/>
    </row>
    <row r="90" spans="1:18" ht="14.25" customHeight="1">
      <c r="A90" s="97"/>
      <c r="B90" s="99"/>
      <c r="C90" s="119" t="s">
        <v>14</v>
      </c>
      <c r="D90" s="33">
        <v>40828</v>
      </c>
      <c r="E90" s="33">
        <v>41334</v>
      </c>
      <c r="F90" s="33"/>
      <c r="G90" s="29"/>
      <c r="H90" s="30"/>
      <c r="I90" s="30"/>
      <c r="J90" s="29">
        <v>42068</v>
      </c>
      <c r="K90" s="125">
        <f>J91-D91</f>
        <v>-0.02099999999999999</v>
      </c>
      <c r="L90" s="107">
        <f>J91/D91</f>
        <v>0.7558139534883722</v>
      </c>
      <c r="M90" s="101">
        <f>R90</f>
        <v>0.605</v>
      </c>
      <c r="N90" s="163">
        <f>J90-D90</f>
        <v>1240</v>
      </c>
      <c r="O90" s="74">
        <f>N90/365</f>
        <v>3.3972602739726026</v>
      </c>
      <c r="P90" s="64">
        <v>29.1</v>
      </c>
      <c r="Q90" s="64">
        <v>91.9</v>
      </c>
      <c r="R90" s="66">
        <f>AVERAGE(P90:Q90)/100</f>
        <v>0.605</v>
      </c>
    </row>
    <row r="91" spans="1:18" ht="14.25" customHeight="1">
      <c r="A91" s="97"/>
      <c r="B91" s="100"/>
      <c r="C91" s="120"/>
      <c r="D91" s="3">
        <v>0.086</v>
      </c>
      <c r="E91" s="2">
        <v>0.07</v>
      </c>
      <c r="F91" s="35"/>
      <c r="G91" s="12"/>
      <c r="H91" s="2"/>
      <c r="I91" s="2"/>
      <c r="J91" s="12">
        <v>0.065</v>
      </c>
      <c r="K91" s="85"/>
      <c r="L91" s="108"/>
      <c r="M91" s="102"/>
      <c r="N91" s="164"/>
      <c r="O91" s="74"/>
      <c r="P91" s="64"/>
      <c r="Q91" s="64"/>
      <c r="R91" s="66"/>
    </row>
    <row r="92" spans="1:18" ht="14.25" customHeight="1">
      <c r="A92" s="97"/>
      <c r="B92" s="126" t="s">
        <v>117</v>
      </c>
      <c r="C92" s="131" t="s">
        <v>118</v>
      </c>
      <c r="D92" s="33">
        <v>40861</v>
      </c>
      <c r="E92" s="22"/>
      <c r="F92" s="22"/>
      <c r="G92" s="29"/>
      <c r="H92" s="30"/>
      <c r="I92" s="30"/>
      <c r="J92" s="29">
        <v>42068</v>
      </c>
      <c r="K92" s="84">
        <f>J93-D93</f>
        <v>0.0050000000000000044</v>
      </c>
      <c r="L92" s="107">
        <f>J93/D93</f>
        <v>1.0819672131147542</v>
      </c>
      <c r="M92" s="101">
        <f>R92</f>
        <v>0.616</v>
      </c>
      <c r="N92" s="163">
        <f>J92-D92</f>
        <v>1207</v>
      </c>
      <c r="O92" s="74">
        <f>N92/365</f>
        <v>3.3068493150684932</v>
      </c>
      <c r="P92" s="64">
        <v>30.9</v>
      </c>
      <c r="Q92" s="64">
        <v>92.3</v>
      </c>
      <c r="R92" s="66">
        <f>AVERAGE(P92:Q92)/100</f>
        <v>0.616</v>
      </c>
    </row>
    <row r="93" spans="1:18" ht="14.25" customHeight="1">
      <c r="A93" s="97"/>
      <c r="B93" s="99"/>
      <c r="C93" s="106"/>
      <c r="D93" s="3">
        <v>0.061</v>
      </c>
      <c r="E93" s="2"/>
      <c r="F93" s="2"/>
      <c r="G93" s="12"/>
      <c r="H93" s="2"/>
      <c r="I93" s="2"/>
      <c r="J93" s="12">
        <v>0.066</v>
      </c>
      <c r="K93" s="85"/>
      <c r="L93" s="108"/>
      <c r="M93" s="102"/>
      <c r="N93" s="164"/>
      <c r="O93" s="74"/>
      <c r="P93" s="64"/>
      <c r="Q93" s="64"/>
      <c r="R93" s="66"/>
    </row>
    <row r="94" spans="1:18" ht="14.25" customHeight="1">
      <c r="A94" s="97"/>
      <c r="B94" s="126" t="s">
        <v>119</v>
      </c>
      <c r="C94" s="131" t="s">
        <v>31</v>
      </c>
      <c r="D94" s="33">
        <v>40861</v>
      </c>
      <c r="E94" s="22"/>
      <c r="F94" s="22"/>
      <c r="G94" s="29"/>
      <c r="H94" s="30"/>
      <c r="I94" s="30"/>
      <c r="J94" s="29">
        <v>42068</v>
      </c>
      <c r="K94" s="84">
        <f>J95-D95</f>
        <v>-0.0020000000000000018</v>
      </c>
      <c r="L94" s="107">
        <f>J95/D95</f>
        <v>0.9705882352941176</v>
      </c>
      <c r="M94" s="101">
        <f>R94</f>
        <v>0.616</v>
      </c>
      <c r="N94" s="163">
        <f>J94-D94</f>
        <v>1207</v>
      </c>
      <c r="O94" s="74">
        <f>N94/365</f>
        <v>3.3068493150684932</v>
      </c>
      <c r="P94" s="64">
        <v>30.9</v>
      </c>
      <c r="Q94" s="64">
        <v>92.3</v>
      </c>
      <c r="R94" s="66">
        <f>AVERAGE(P94:Q94)/100</f>
        <v>0.616</v>
      </c>
    </row>
    <row r="95" spans="1:18" ht="14.25" customHeight="1" thickBot="1">
      <c r="A95" s="98"/>
      <c r="B95" s="130"/>
      <c r="C95" s="91"/>
      <c r="D95" s="6">
        <v>0.068</v>
      </c>
      <c r="E95" s="8"/>
      <c r="F95" s="8"/>
      <c r="G95" s="18"/>
      <c r="H95" s="8"/>
      <c r="I95" s="8"/>
      <c r="J95" s="18">
        <v>0.066</v>
      </c>
      <c r="K95" s="92"/>
      <c r="L95" s="116"/>
      <c r="M95" s="103"/>
      <c r="N95" s="164"/>
      <c r="O95" s="74"/>
      <c r="P95" s="64"/>
      <c r="Q95" s="64"/>
      <c r="R95" s="66"/>
    </row>
    <row r="96" spans="1:18" ht="18.75" customHeight="1">
      <c r="A96" s="132" t="s">
        <v>129</v>
      </c>
      <c r="B96" s="99" t="s">
        <v>29</v>
      </c>
      <c r="C96" s="119" t="s">
        <v>1</v>
      </c>
      <c r="D96" s="33">
        <v>40719</v>
      </c>
      <c r="E96" s="33">
        <v>40789</v>
      </c>
      <c r="F96" s="33">
        <v>40859</v>
      </c>
      <c r="G96" s="29">
        <v>41321</v>
      </c>
      <c r="H96" s="29">
        <v>41673</v>
      </c>
      <c r="I96" s="29"/>
      <c r="J96" s="29">
        <v>42060</v>
      </c>
      <c r="K96" s="125">
        <f>J97-D97</f>
        <v>-0.013999999999999999</v>
      </c>
      <c r="L96" s="121">
        <f>J97/D97</f>
        <v>0.78125</v>
      </c>
      <c r="M96" s="110">
        <f>R96</f>
        <v>0.605</v>
      </c>
      <c r="N96" s="163">
        <f>J96-D96</f>
        <v>1341</v>
      </c>
      <c r="O96" s="65">
        <f>N96/365</f>
        <v>3.673972602739726</v>
      </c>
      <c r="P96" s="64">
        <v>29.1</v>
      </c>
      <c r="Q96" s="64">
        <v>91.9</v>
      </c>
      <c r="R96" s="66">
        <f>AVERAGE(P96:Q96)/100</f>
        <v>0.605</v>
      </c>
    </row>
    <row r="97" spans="1:18" ht="18.75" customHeight="1">
      <c r="A97" s="97"/>
      <c r="B97" s="100"/>
      <c r="C97" s="120"/>
      <c r="D97" s="2">
        <v>0.064</v>
      </c>
      <c r="E97" s="2">
        <v>0.075</v>
      </c>
      <c r="F97" s="2">
        <v>0.053</v>
      </c>
      <c r="G97" s="5">
        <v>0.1</v>
      </c>
      <c r="H97" s="12">
        <v>0.08</v>
      </c>
      <c r="I97" s="12"/>
      <c r="J97" s="12">
        <v>0.05</v>
      </c>
      <c r="K97" s="85"/>
      <c r="L97" s="108"/>
      <c r="M97" s="102"/>
      <c r="N97" s="164"/>
      <c r="O97" s="65"/>
      <c r="P97" s="64"/>
      <c r="Q97" s="64"/>
      <c r="R97" s="66"/>
    </row>
    <row r="98" spans="1:18" ht="18.75" customHeight="1">
      <c r="A98" s="97"/>
      <c r="B98" s="99" t="s">
        <v>30</v>
      </c>
      <c r="C98" s="119" t="s">
        <v>14</v>
      </c>
      <c r="D98" s="33">
        <v>40719</v>
      </c>
      <c r="E98" s="33">
        <v>40787</v>
      </c>
      <c r="F98" s="33">
        <v>40873</v>
      </c>
      <c r="G98" s="29">
        <v>41673</v>
      </c>
      <c r="H98" s="30"/>
      <c r="I98" s="30"/>
      <c r="J98" s="29">
        <v>42060</v>
      </c>
      <c r="K98" s="125">
        <f>J99-D99</f>
        <v>-0.012999999999999998</v>
      </c>
      <c r="L98" s="107">
        <f>J99/D99</f>
        <v>0.7936507936507937</v>
      </c>
      <c r="M98" s="101">
        <f>R98</f>
        <v>0.605</v>
      </c>
      <c r="N98" s="163">
        <f>J98-D98</f>
        <v>1341</v>
      </c>
      <c r="O98" s="65">
        <f>N98/365</f>
        <v>3.673972602739726</v>
      </c>
      <c r="P98" s="64">
        <v>29.1</v>
      </c>
      <c r="Q98" s="64">
        <v>91.9</v>
      </c>
      <c r="R98" s="66">
        <f>AVERAGE(P98:Q98)/100</f>
        <v>0.605</v>
      </c>
    </row>
    <row r="99" spans="1:18" ht="18.75" customHeight="1">
      <c r="A99" s="97"/>
      <c r="B99" s="99"/>
      <c r="C99" s="120"/>
      <c r="D99" s="3">
        <v>0.063</v>
      </c>
      <c r="E99" s="2">
        <v>0.049</v>
      </c>
      <c r="F99" s="2">
        <v>0.052</v>
      </c>
      <c r="G99" s="12">
        <v>0.05</v>
      </c>
      <c r="H99" s="2"/>
      <c r="I99" s="2"/>
      <c r="J99" s="12">
        <v>0.05</v>
      </c>
      <c r="K99" s="85"/>
      <c r="L99" s="108"/>
      <c r="M99" s="102"/>
      <c r="N99" s="164"/>
      <c r="O99" s="65"/>
      <c r="P99" s="64"/>
      <c r="Q99" s="64"/>
      <c r="R99" s="66"/>
    </row>
    <row r="100" spans="1:18" ht="18.75" customHeight="1">
      <c r="A100" s="97"/>
      <c r="B100" s="99"/>
      <c r="C100" s="131" t="s">
        <v>59</v>
      </c>
      <c r="D100" s="33">
        <v>40719</v>
      </c>
      <c r="E100" s="33">
        <v>40873</v>
      </c>
      <c r="F100" s="33">
        <v>41557</v>
      </c>
      <c r="G100" s="29">
        <v>41673</v>
      </c>
      <c r="H100" s="30"/>
      <c r="I100" s="30"/>
      <c r="J100" s="29">
        <v>42060</v>
      </c>
      <c r="K100" s="125">
        <f>J101-D101</f>
        <v>-0.017</v>
      </c>
      <c r="L100" s="107">
        <f>J101/D101</f>
        <v>0.746268656716418</v>
      </c>
      <c r="M100" s="101">
        <f>R100</f>
        <v>0.605</v>
      </c>
      <c r="N100" s="163">
        <f>J100-D100</f>
        <v>1341</v>
      </c>
      <c r="O100" s="65">
        <f>N100/365</f>
        <v>3.673972602739726</v>
      </c>
      <c r="P100" s="64">
        <v>29.1</v>
      </c>
      <c r="Q100" s="64">
        <v>91.9</v>
      </c>
      <c r="R100" s="66">
        <f>AVERAGE(P100:Q100)/100</f>
        <v>0.605</v>
      </c>
    </row>
    <row r="101" spans="1:18" ht="18.75" customHeight="1">
      <c r="A101" s="97"/>
      <c r="B101" s="100"/>
      <c r="C101" s="131"/>
      <c r="D101" s="2">
        <v>0.067</v>
      </c>
      <c r="E101" s="2">
        <v>0.066</v>
      </c>
      <c r="F101" s="35">
        <v>0.05</v>
      </c>
      <c r="G101" s="12">
        <v>0.05</v>
      </c>
      <c r="H101" s="2"/>
      <c r="I101" s="2"/>
      <c r="J101" s="12">
        <v>0.05</v>
      </c>
      <c r="K101" s="85"/>
      <c r="L101" s="108"/>
      <c r="M101" s="102"/>
      <c r="N101" s="164"/>
      <c r="O101" s="65"/>
      <c r="P101" s="64"/>
      <c r="Q101" s="64"/>
      <c r="R101" s="66"/>
    </row>
    <row r="102" spans="1:18" ht="18.75" customHeight="1">
      <c r="A102" s="97"/>
      <c r="B102" s="126" t="s">
        <v>35</v>
      </c>
      <c r="C102" s="90" t="s">
        <v>32</v>
      </c>
      <c r="D102" s="22">
        <v>40789</v>
      </c>
      <c r="E102" s="22">
        <v>40859</v>
      </c>
      <c r="F102" s="23">
        <v>41321</v>
      </c>
      <c r="G102" s="23">
        <v>41673</v>
      </c>
      <c r="H102" s="25"/>
      <c r="I102" s="25"/>
      <c r="J102" s="23">
        <v>42060</v>
      </c>
      <c r="K102" s="84">
        <f>J103-D103</f>
        <v>-0.07599999999999998</v>
      </c>
      <c r="L102" s="107">
        <f>J103/D103</f>
        <v>0.47945205479452063</v>
      </c>
      <c r="M102" s="101">
        <f>R102</f>
        <v>0.616</v>
      </c>
      <c r="N102" s="163">
        <f>J102-D102</f>
        <v>1271</v>
      </c>
      <c r="O102" s="65">
        <f>N102/365</f>
        <v>3.4821917808219176</v>
      </c>
      <c r="P102" s="64">
        <v>30.9</v>
      </c>
      <c r="Q102" s="64">
        <v>92.3</v>
      </c>
      <c r="R102" s="66">
        <f>AVERAGE(P102:Q102)/100</f>
        <v>0.616</v>
      </c>
    </row>
    <row r="103" spans="1:18" ht="18.75" customHeight="1">
      <c r="A103" s="97"/>
      <c r="B103" s="99"/>
      <c r="C103" s="131"/>
      <c r="D103" s="2">
        <v>0.146</v>
      </c>
      <c r="E103" s="2">
        <v>0.156</v>
      </c>
      <c r="F103" s="12">
        <v>0.08</v>
      </c>
      <c r="G103" s="12">
        <v>0.07</v>
      </c>
      <c r="H103" s="2"/>
      <c r="I103" s="2"/>
      <c r="J103" s="12">
        <v>0.07</v>
      </c>
      <c r="K103" s="85"/>
      <c r="L103" s="108"/>
      <c r="M103" s="102"/>
      <c r="N103" s="164"/>
      <c r="O103" s="65"/>
      <c r="P103" s="64"/>
      <c r="Q103" s="64"/>
      <c r="R103" s="66"/>
    </row>
    <row r="104" spans="1:18" ht="18.75" customHeight="1">
      <c r="A104" s="97"/>
      <c r="B104" s="99"/>
      <c r="C104" s="90" t="s">
        <v>22</v>
      </c>
      <c r="D104" s="22">
        <v>40789</v>
      </c>
      <c r="E104" s="22">
        <v>40859</v>
      </c>
      <c r="F104" s="29">
        <v>41673</v>
      </c>
      <c r="G104" s="25"/>
      <c r="H104" s="30"/>
      <c r="I104" s="30"/>
      <c r="J104" s="29">
        <v>42060</v>
      </c>
      <c r="K104" s="84">
        <f>J105-D105</f>
        <v>-0.017</v>
      </c>
      <c r="L104" s="107">
        <f>J105/D105</f>
        <v>0.746268656716418</v>
      </c>
      <c r="M104" s="101">
        <f>R104</f>
        <v>0.616</v>
      </c>
      <c r="N104" s="163">
        <f>J104-D104</f>
        <v>1271</v>
      </c>
      <c r="O104" s="65">
        <f>N104/365</f>
        <v>3.4821917808219176</v>
      </c>
      <c r="P104" s="64">
        <v>30.9</v>
      </c>
      <c r="Q104" s="64">
        <v>92.3</v>
      </c>
      <c r="R104" s="66">
        <f>AVERAGE(P104:Q104)/100</f>
        <v>0.616</v>
      </c>
    </row>
    <row r="105" spans="1:18" ht="18.75" customHeight="1">
      <c r="A105" s="97"/>
      <c r="B105" s="99"/>
      <c r="C105" s="106"/>
      <c r="D105" s="2">
        <v>0.067</v>
      </c>
      <c r="E105" s="2">
        <v>0.046</v>
      </c>
      <c r="F105" s="12">
        <v>0.07</v>
      </c>
      <c r="G105" s="2"/>
      <c r="H105" s="2"/>
      <c r="I105" s="2"/>
      <c r="J105" s="12">
        <v>0.05</v>
      </c>
      <c r="K105" s="85"/>
      <c r="L105" s="108"/>
      <c r="M105" s="102"/>
      <c r="N105" s="164"/>
      <c r="O105" s="65"/>
      <c r="P105" s="64"/>
      <c r="Q105" s="64"/>
      <c r="R105" s="66"/>
    </row>
    <row r="106" spans="1:18" ht="18.75" customHeight="1">
      <c r="A106" s="97"/>
      <c r="B106" s="99"/>
      <c r="C106" s="131" t="s">
        <v>31</v>
      </c>
      <c r="D106" s="22">
        <v>40789</v>
      </c>
      <c r="E106" s="29">
        <v>41673</v>
      </c>
      <c r="F106" s="25"/>
      <c r="G106" s="25"/>
      <c r="H106" s="30"/>
      <c r="I106" s="30"/>
      <c r="J106" s="29">
        <v>42060</v>
      </c>
      <c r="K106" s="84">
        <f>J107-D107</f>
        <v>0.003999999999999997</v>
      </c>
      <c r="L106" s="107">
        <f>J107/D107</f>
        <v>1.0714285714285714</v>
      </c>
      <c r="M106" s="101">
        <f>R106</f>
        <v>0.616</v>
      </c>
      <c r="N106" s="163">
        <f>J106-D106</f>
        <v>1271</v>
      </c>
      <c r="O106" s="65">
        <f>N106/365</f>
        <v>3.4821917808219176</v>
      </c>
      <c r="P106" s="64">
        <v>30.9</v>
      </c>
      <c r="Q106" s="64">
        <v>92.3</v>
      </c>
      <c r="R106" s="66">
        <f>AVERAGE(P106:Q106)/100</f>
        <v>0.616</v>
      </c>
    </row>
    <row r="107" spans="1:18" ht="18.75" customHeight="1">
      <c r="A107" s="97"/>
      <c r="B107" s="100"/>
      <c r="C107" s="106"/>
      <c r="D107" s="2">
        <v>0.056</v>
      </c>
      <c r="E107" s="12">
        <v>0.07</v>
      </c>
      <c r="F107" s="2"/>
      <c r="G107" s="2"/>
      <c r="H107" s="2"/>
      <c r="I107" s="2"/>
      <c r="J107" s="12">
        <v>0.06</v>
      </c>
      <c r="K107" s="85"/>
      <c r="L107" s="108"/>
      <c r="M107" s="102"/>
      <c r="N107" s="164"/>
      <c r="O107" s="65"/>
      <c r="P107" s="64"/>
      <c r="Q107" s="64"/>
      <c r="R107" s="66"/>
    </row>
    <row r="108" spans="1:18" ht="18.75" customHeight="1">
      <c r="A108" s="97"/>
      <c r="B108" s="126" t="s">
        <v>36</v>
      </c>
      <c r="C108" s="131" t="s">
        <v>31</v>
      </c>
      <c r="D108" s="22">
        <v>40789</v>
      </c>
      <c r="E108" s="22">
        <v>40806</v>
      </c>
      <c r="F108" s="22">
        <v>40859</v>
      </c>
      <c r="G108" s="29">
        <v>41673</v>
      </c>
      <c r="H108" s="30"/>
      <c r="I108" s="30"/>
      <c r="J108" s="29">
        <v>42060</v>
      </c>
      <c r="K108" s="84">
        <f>J109-D109</f>
        <v>-0.017</v>
      </c>
      <c r="L108" s="107">
        <f>J109/D109</f>
        <v>0.7792207792207791</v>
      </c>
      <c r="M108" s="101">
        <f>R108</f>
        <v>0.616</v>
      </c>
      <c r="N108" s="163">
        <f>J108-D108</f>
        <v>1271</v>
      </c>
      <c r="O108" s="65">
        <f>N108/365</f>
        <v>3.4821917808219176</v>
      </c>
      <c r="P108" s="64">
        <v>30.9</v>
      </c>
      <c r="Q108" s="64">
        <v>92.3</v>
      </c>
      <c r="R108" s="66">
        <f>AVERAGE(P108:Q108)/100</f>
        <v>0.616</v>
      </c>
    </row>
    <row r="109" spans="1:18" ht="18.75" customHeight="1">
      <c r="A109" s="97"/>
      <c r="B109" s="99"/>
      <c r="C109" s="106"/>
      <c r="D109" s="2">
        <v>0.077</v>
      </c>
      <c r="E109" s="2">
        <v>0.065</v>
      </c>
      <c r="F109" s="2">
        <v>0.066</v>
      </c>
      <c r="G109" s="12">
        <v>0.07</v>
      </c>
      <c r="H109" s="2"/>
      <c r="I109" s="2"/>
      <c r="J109" s="12">
        <v>0.06</v>
      </c>
      <c r="K109" s="85"/>
      <c r="L109" s="108"/>
      <c r="M109" s="102"/>
      <c r="N109" s="164"/>
      <c r="O109" s="65"/>
      <c r="P109" s="64"/>
      <c r="Q109" s="64"/>
      <c r="R109" s="66"/>
    </row>
    <row r="110" spans="1:18" ht="18.75" customHeight="1">
      <c r="A110" s="97"/>
      <c r="B110" s="99"/>
      <c r="C110" s="90" t="s">
        <v>33</v>
      </c>
      <c r="D110" s="22">
        <v>40806</v>
      </c>
      <c r="E110" s="22">
        <v>40859</v>
      </c>
      <c r="F110" s="23">
        <v>41321</v>
      </c>
      <c r="G110" s="29">
        <v>41673</v>
      </c>
      <c r="H110" s="38"/>
      <c r="I110" s="38"/>
      <c r="J110" s="29">
        <v>42060</v>
      </c>
      <c r="K110" s="84">
        <f>J111-D111</f>
        <v>-0.21400000000000002</v>
      </c>
      <c r="L110" s="107">
        <f>J111/D111</f>
        <v>0.1893939393939394</v>
      </c>
      <c r="M110" s="101">
        <f>R110</f>
        <v>0.622</v>
      </c>
      <c r="N110" s="163">
        <f>J110-D110</f>
        <v>1254</v>
      </c>
      <c r="O110" s="65">
        <f>N110/365</f>
        <v>3.4356164383561643</v>
      </c>
      <c r="P110" s="64">
        <v>31.9</v>
      </c>
      <c r="Q110" s="64">
        <v>92.5</v>
      </c>
      <c r="R110" s="66">
        <f>AVERAGE(P110:Q110)/100</f>
        <v>0.622</v>
      </c>
    </row>
    <row r="111" spans="1:18" ht="18.75" customHeight="1">
      <c r="A111" s="97"/>
      <c r="B111" s="100"/>
      <c r="C111" s="106"/>
      <c r="D111" s="2">
        <v>0.264</v>
      </c>
      <c r="E111" s="2">
        <v>0.237</v>
      </c>
      <c r="F111" s="12">
        <v>0.08</v>
      </c>
      <c r="G111" s="12">
        <v>0.06</v>
      </c>
      <c r="H111" s="34"/>
      <c r="I111" s="34"/>
      <c r="J111" s="12">
        <v>0.05</v>
      </c>
      <c r="K111" s="85"/>
      <c r="L111" s="108"/>
      <c r="M111" s="102"/>
      <c r="N111" s="164"/>
      <c r="O111" s="65"/>
      <c r="P111" s="64"/>
      <c r="Q111" s="64"/>
      <c r="R111" s="66"/>
    </row>
    <row r="112" spans="1:18" ht="18.75" customHeight="1">
      <c r="A112" s="97"/>
      <c r="B112" s="94" t="s">
        <v>2</v>
      </c>
      <c r="C112" s="131" t="s">
        <v>18</v>
      </c>
      <c r="D112" s="39">
        <v>40719</v>
      </c>
      <c r="E112" s="40">
        <v>41310</v>
      </c>
      <c r="F112" s="36"/>
      <c r="G112" s="36"/>
      <c r="H112" s="36"/>
      <c r="I112" s="36"/>
      <c r="J112" s="40">
        <v>42066</v>
      </c>
      <c r="K112" s="125">
        <f>J113-D113</f>
        <v>-0.13599999999999998</v>
      </c>
      <c r="L112" s="107">
        <f>J113/D113</f>
        <v>0.33658536585365856</v>
      </c>
      <c r="M112" s="101">
        <f>R112</f>
        <v>0.605</v>
      </c>
      <c r="N112" s="163">
        <f>J112-D112</f>
        <v>1347</v>
      </c>
      <c r="O112" s="65">
        <f>N112/365</f>
        <v>3.6904109589041094</v>
      </c>
      <c r="P112" s="64">
        <v>29.1</v>
      </c>
      <c r="Q112" s="64">
        <v>91.9</v>
      </c>
      <c r="R112" s="66">
        <f>AVERAGE(P112:Q112)/100</f>
        <v>0.605</v>
      </c>
    </row>
    <row r="113" spans="1:18" ht="18.75" customHeight="1">
      <c r="A113" s="97"/>
      <c r="B113" s="95"/>
      <c r="C113" s="106"/>
      <c r="D113" s="2">
        <v>0.205</v>
      </c>
      <c r="E113" s="12">
        <v>0.07</v>
      </c>
      <c r="F113" s="41"/>
      <c r="G113" s="41"/>
      <c r="H113" s="41"/>
      <c r="I113" s="41"/>
      <c r="J113" s="12">
        <v>0.069</v>
      </c>
      <c r="K113" s="85"/>
      <c r="L113" s="108"/>
      <c r="M113" s="102"/>
      <c r="N113" s="164"/>
      <c r="O113" s="65"/>
      <c r="P113" s="64"/>
      <c r="Q113" s="64"/>
      <c r="R113" s="66"/>
    </row>
    <row r="114" spans="1:18" ht="18.75" customHeight="1">
      <c r="A114" s="97"/>
      <c r="B114" s="95"/>
      <c r="C114" s="90" t="s">
        <v>14</v>
      </c>
      <c r="D114" s="22">
        <v>40719</v>
      </c>
      <c r="E114" s="23">
        <v>41551</v>
      </c>
      <c r="F114" s="23">
        <v>41675</v>
      </c>
      <c r="G114" s="23"/>
      <c r="H114" s="38"/>
      <c r="I114" s="38"/>
      <c r="J114" s="40">
        <v>42066</v>
      </c>
      <c r="K114" s="84">
        <f>J115-D115</f>
        <v>-0.017</v>
      </c>
      <c r="L114" s="107">
        <f>J115/D115</f>
        <v>0.8131868131868132</v>
      </c>
      <c r="M114" s="101">
        <f>R114</f>
        <v>0.605</v>
      </c>
      <c r="N114" s="163">
        <f>J114-D114</f>
        <v>1347</v>
      </c>
      <c r="O114" s="65">
        <f>N114/365</f>
        <v>3.6904109589041094</v>
      </c>
      <c r="P114" s="64">
        <v>29.1</v>
      </c>
      <c r="Q114" s="64">
        <v>91.9</v>
      </c>
      <c r="R114" s="66">
        <f>AVERAGE(P114:Q114)/100</f>
        <v>0.605</v>
      </c>
    </row>
    <row r="115" spans="1:18" ht="18.75" customHeight="1">
      <c r="A115" s="97"/>
      <c r="B115" s="96"/>
      <c r="C115" s="106"/>
      <c r="D115" s="2">
        <v>0.091</v>
      </c>
      <c r="E115" s="12">
        <v>0.06</v>
      </c>
      <c r="F115" s="12">
        <v>0.05</v>
      </c>
      <c r="G115" s="12"/>
      <c r="H115" s="34"/>
      <c r="I115" s="34"/>
      <c r="J115" s="12">
        <v>0.074</v>
      </c>
      <c r="K115" s="85"/>
      <c r="L115" s="108"/>
      <c r="M115" s="102"/>
      <c r="N115" s="164"/>
      <c r="O115" s="65"/>
      <c r="P115" s="64"/>
      <c r="Q115" s="64"/>
      <c r="R115" s="66"/>
    </row>
    <row r="116" spans="1:18" ht="18.75" customHeight="1">
      <c r="A116" s="97"/>
      <c r="B116" s="126" t="s">
        <v>3</v>
      </c>
      <c r="C116" s="90" t="s">
        <v>19</v>
      </c>
      <c r="D116" s="43">
        <v>40719</v>
      </c>
      <c r="E116" s="43">
        <v>40786</v>
      </c>
      <c r="F116" s="59">
        <v>41310</v>
      </c>
      <c r="G116" s="58"/>
      <c r="H116" s="58"/>
      <c r="I116" s="45"/>
      <c r="J116" s="40">
        <v>42066</v>
      </c>
      <c r="K116" s="84">
        <f>J117-D117</f>
        <v>0.00899999999999998</v>
      </c>
      <c r="L116" s="107">
        <f>J117/D117</f>
        <v>1.0656934306569341</v>
      </c>
      <c r="M116" s="101">
        <f>R116</f>
        <v>0.605</v>
      </c>
      <c r="N116" s="163">
        <f>J116-D116</f>
        <v>1347</v>
      </c>
      <c r="O116" s="65">
        <f>N116/365</f>
        <v>3.6904109589041094</v>
      </c>
      <c r="P116" s="64">
        <v>29.1</v>
      </c>
      <c r="Q116" s="64">
        <v>91.9</v>
      </c>
      <c r="R116" s="66">
        <f>AVERAGE(P116:Q116)/100</f>
        <v>0.605</v>
      </c>
    </row>
    <row r="117" spans="1:18" ht="18.75" customHeight="1" thickBot="1">
      <c r="A117" s="98"/>
      <c r="B117" s="130"/>
      <c r="C117" s="91"/>
      <c r="D117" s="8">
        <v>0.137</v>
      </c>
      <c r="E117" s="6">
        <v>0.11</v>
      </c>
      <c r="F117" s="18">
        <v>0.14</v>
      </c>
      <c r="G117" s="32"/>
      <c r="H117" s="32"/>
      <c r="I117" s="32"/>
      <c r="J117" s="12">
        <v>0.146</v>
      </c>
      <c r="K117" s="92"/>
      <c r="L117" s="116"/>
      <c r="M117" s="103"/>
      <c r="N117" s="164"/>
      <c r="O117" s="65"/>
      <c r="P117" s="64"/>
      <c r="Q117" s="64"/>
      <c r="R117" s="66"/>
    </row>
    <row r="118" spans="1:18" ht="18.75" customHeight="1">
      <c r="A118" s="132" t="s">
        <v>60</v>
      </c>
      <c r="B118" s="134" t="s">
        <v>4</v>
      </c>
      <c r="C118" s="140" t="s">
        <v>87</v>
      </c>
      <c r="D118" s="49">
        <v>40773</v>
      </c>
      <c r="E118" s="50">
        <v>41308</v>
      </c>
      <c r="F118" s="50">
        <v>41673</v>
      </c>
      <c r="G118" s="21"/>
      <c r="H118" s="21"/>
      <c r="I118" s="30"/>
      <c r="J118" s="44">
        <v>42065</v>
      </c>
      <c r="K118" s="136">
        <f>J119-D119</f>
        <v>-0.084</v>
      </c>
      <c r="L118" s="142">
        <f>J119/D119</f>
        <v>0.4878048780487805</v>
      </c>
      <c r="M118" s="109">
        <f>R118</f>
        <v>0.616</v>
      </c>
      <c r="N118" s="163">
        <f>J118-D118</f>
        <v>1292</v>
      </c>
      <c r="O118" s="65">
        <f>N118/365</f>
        <v>3.5397260273972604</v>
      </c>
      <c r="P118" s="64">
        <v>30.9</v>
      </c>
      <c r="Q118" s="64">
        <v>92.3</v>
      </c>
      <c r="R118" s="66">
        <f>AVERAGE(P118:Q118)/100</f>
        <v>0.616</v>
      </c>
    </row>
    <row r="119" spans="1:18" ht="18.75" customHeight="1">
      <c r="A119" s="97"/>
      <c r="B119" s="100"/>
      <c r="C119" s="141"/>
      <c r="D119" s="2">
        <v>0.164</v>
      </c>
      <c r="E119" s="12">
        <v>0.11</v>
      </c>
      <c r="F119" s="5">
        <v>0.1</v>
      </c>
      <c r="G119" s="2"/>
      <c r="H119" s="2"/>
      <c r="I119" s="2"/>
      <c r="J119" s="5">
        <v>0.08</v>
      </c>
      <c r="K119" s="85"/>
      <c r="L119" s="108"/>
      <c r="M119" s="102"/>
      <c r="N119" s="164"/>
      <c r="O119" s="65"/>
      <c r="P119" s="64"/>
      <c r="Q119" s="64"/>
      <c r="R119" s="66"/>
    </row>
    <row r="120" spans="1:18" ht="18.75" customHeight="1">
      <c r="A120" s="97"/>
      <c r="B120" s="126" t="s">
        <v>5</v>
      </c>
      <c r="C120" s="139" t="s">
        <v>14</v>
      </c>
      <c r="D120" s="43">
        <v>40802</v>
      </c>
      <c r="E120" s="43">
        <v>40830</v>
      </c>
      <c r="F120" s="44">
        <v>41308</v>
      </c>
      <c r="G120" s="44">
        <v>41673</v>
      </c>
      <c r="H120" s="25"/>
      <c r="I120" s="25"/>
      <c r="J120" s="44">
        <v>42065</v>
      </c>
      <c r="K120" s="84">
        <f>J121-D121</f>
        <v>-0.293</v>
      </c>
      <c r="L120" s="107">
        <f>J121/D121</f>
        <v>0.16997167138810199</v>
      </c>
      <c r="M120" s="101">
        <f>R120</f>
        <v>0.616</v>
      </c>
      <c r="N120" s="163">
        <f>J120-D120</f>
        <v>1263</v>
      </c>
      <c r="O120" s="65">
        <f>N120/365</f>
        <v>3.4602739726027396</v>
      </c>
      <c r="P120" s="64">
        <v>30.9</v>
      </c>
      <c r="Q120" s="64">
        <v>92.3</v>
      </c>
      <c r="R120" s="66">
        <f>AVERAGE(P120:Q120)/100</f>
        <v>0.616</v>
      </c>
    </row>
    <row r="121" spans="1:18" ht="18.75" customHeight="1">
      <c r="A121" s="97"/>
      <c r="B121" s="100"/>
      <c r="C121" s="120"/>
      <c r="D121" s="3">
        <v>0.353</v>
      </c>
      <c r="E121" s="3">
        <v>0.15</v>
      </c>
      <c r="F121" s="5">
        <v>0.1</v>
      </c>
      <c r="G121" s="5">
        <v>0.07</v>
      </c>
      <c r="H121" s="2"/>
      <c r="I121" s="2"/>
      <c r="J121" s="5">
        <v>0.06</v>
      </c>
      <c r="K121" s="85"/>
      <c r="L121" s="108"/>
      <c r="M121" s="102"/>
      <c r="N121" s="164"/>
      <c r="O121" s="65"/>
      <c r="P121" s="64"/>
      <c r="Q121" s="64"/>
      <c r="R121" s="66"/>
    </row>
    <row r="122" spans="1:18" ht="18.75" customHeight="1">
      <c r="A122" s="97"/>
      <c r="B122" s="126" t="s">
        <v>6</v>
      </c>
      <c r="C122" s="144" t="s">
        <v>15</v>
      </c>
      <c r="D122" s="43">
        <v>40869</v>
      </c>
      <c r="E122" s="44">
        <v>41308</v>
      </c>
      <c r="F122" s="44">
        <v>41673</v>
      </c>
      <c r="G122" s="27"/>
      <c r="H122" s="27"/>
      <c r="I122" s="27"/>
      <c r="J122" s="44">
        <v>42065</v>
      </c>
      <c r="K122" s="84">
        <f>J123-D123</f>
        <v>-0.05099999999999999</v>
      </c>
      <c r="L122" s="107">
        <f>J123/D123</f>
        <v>0.578512396694215</v>
      </c>
      <c r="M122" s="101">
        <f>R122</f>
        <v>0.6285000000000001</v>
      </c>
      <c r="N122" s="163">
        <f>J122-D122</f>
        <v>1196</v>
      </c>
      <c r="O122" s="65">
        <f>N122/365</f>
        <v>3.276712328767123</v>
      </c>
      <c r="P122" s="65">
        <v>33</v>
      </c>
      <c r="Q122" s="64">
        <v>92.7</v>
      </c>
      <c r="R122" s="66">
        <f>AVERAGE(P122:Q122)/100</f>
        <v>0.6285000000000001</v>
      </c>
    </row>
    <row r="123" spans="1:18" ht="18.75" customHeight="1">
      <c r="A123" s="97"/>
      <c r="B123" s="99"/>
      <c r="C123" s="141"/>
      <c r="D123" s="3">
        <v>0.121</v>
      </c>
      <c r="E123" s="5">
        <v>0.12</v>
      </c>
      <c r="F123" s="5">
        <v>0.08</v>
      </c>
      <c r="G123" s="4"/>
      <c r="H123" s="4"/>
      <c r="I123" s="4"/>
      <c r="J123" s="5">
        <v>0.07</v>
      </c>
      <c r="K123" s="85"/>
      <c r="L123" s="108"/>
      <c r="M123" s="102"/>
      <c r="N123" s="164"/>
      <c r="O123" s="65"/>
      <c r="P123" s="64"/>
      <c r="Q123" s="64"/>
      <c r="R123" s="66"/>
    </row>
    <row r="124" spans="1:18" ht="18.75" customHeight="1">
      <c r="A124" s="97"/>
      <c r="B124" s="99"/>
      <c r="C124" s="90" t="s">
        <v>28</v>
      </c>
      <c r="D124" s="43">
        <v>40869</v>
      </c>
      <c r="E124" s="44">
        <v>41308</v>
      </c>
      <c r="F124" s="44">
        <v>41673</v>
      </c>
      <c r="G124" s="27"/>
      <c r="H124" s="27"/>
      <c r="I124" s="27"/>
      <c r="J124" s="44">
        <v>42065</v>
      </c>
      <c r="K124" s="84">
        <f>J125-D125</f>
        <v>-0.14900000000000002</v>
      </c>
      <c r="L124" s="107">
        <f>J125/D125</f>
        <v>0.25125628140703515</v>
      </c>
      <c r="M124" s="101">
        <f>R124</f>
        <v>0.6285000000000001</v>
      </c>
      <c r="N124" s="163">
        <f>J124-D124</f>
        <v>1196</v>
      </c>
      <c r="O124" s="65">
        <f>N124/365</f>
        <v>3.276712328767123</v>
      </c>
      <c r="P124" s="65">
        <v>33</v>
      </c>
      <c r="Q124" s="64">
        <v>92.7</v>
      </c>
      <c r="R124" s="66">
        <f>AVERAGE(P124:Q124)/100</f>
        <v>0.6285000000000001</v>
      </c>
    </row>
    <row r="125" spans="1:18" ht="18.75" customHeight="1">
      <c r="A125" s="97"/>
      <c r="B125" s="100"/>
      <c r="C125" s="106"/>
      <c r="D125" s="2">
        <v>0.199</v>
      </c>
      <c r="E125" s="12">
        <v>0.07</v>
      </c>
      <c r="F125" s="12">
        <v>0.06</v>
      </c>
      <c r="G125" s="4"/>
      <c r="H125" s="4"/>
      <c r="I125" s="4"/>
      <c r="J125" s="5">
        <v>0.05</v>
      </c>
      <c r="K125" s="85"/>
      <c r="L125" s="108"/>
      <c r="M125" s="102"/>
      <c r="N125" s="164"/>
      <c r="O125" s="65"/>
      <c r="P125" s="64"/>
      <c r="Q125" s="64"/>
      <c r="R125" s="66"/>
    </row>
    <row r="126" spans="1:18" ht="18.75" customHeight="1">
      <c r="A126" s="97"/>
      <c r="B126" s="126" t="s">
        <v>34</v>
      </c>
      <c r="C126" s="90" t="s">
        <v>16</v>
      </c>
      <c r="D126" s="43">
        <v>40773</v>
      </c>
      <c r="E126" s="43">
        <v>40869</v>
      </c>
      <c r="F126" s="44">
        <v>41308</v>
      </c>
      <c r="G126" s="44">
        <v>41673</v>
      </c>
      <c r="H126" s="25"/>
      <c r="I126" s="25"/>
      <c r="J126" s="44">
        <v>42065</v>
      </c>
      <c r="K126" s="84">
        <f>J127-D127</f>
        <v>-0.173</v>
      </c>
      <c r="L126" s="107">
        <f>J127/D127</f>
        <v>0.18779342723004697</v>
      </c>
      <c r="M126" s="101">
        <f>R126</f>
        <v>0.616</v>
      </c>
      <c r="N126" s="163">
        <f>J126-D126</f>
        <v>1292</v>
      </c>
      <c r="O126" s="65">
        <f>N126/365</f>
        <v>3.5397260273972604</v>
      </c>
      <c r="P126" s="64">
        <v>30.9</v>
      </c>
      <c r="Q126" s="64">
        <v>92.3</v>
      </c>
      <c r="R126" s="66">
        <f>AVERAGE(P126:Q126)/100</f>
        <v>0.616</v>
      </c>
    </row>
    <row r="127" spans="1:18" ht="18.75" customHeight="1">
      <c r="A127" s="97"/>
      <c r="B127" s="99"/>
      <c r="C127" s="131"/>
      <c r="D127" s="10">
        <v>0.213</v>
      </c>
      <c r="E127" s="10">
        <v>0.087</v>
      </c>
      <c r="F127" s="12">
        <v>0.05</v>
      </c>
      <c r="G127" s="12">
        <v>0.04</v>
      </c>
      <c r="H127" s="1"/>
      <c r="I127" s="1"/>
      <c r="J127" s="5">
        <v>0.04</v>
      </c>
      <c r="K127" s="125"/>
      <c r="L127" s="108"/>
      <c r="M127" s="102"/>
      <c r="N127" s="164"/>
      <c r="O127" s="65"/>
      <c r="P127" s="64"/>
      <c r="Q127" s="64"/>
      <c r="R127" s="66"/>
    </row>
    <row r="128" spans="1:18" ht="18.75" customHeight="1">
      <c r="A128" s="97"/>
      <c r="B128" s="126" t="s">
        <v>21</v>
      </c>
      <c r="C128" s="139" t="s">
        <v>57</v>
      </c>
      <c r="D128" s="43">
        <v>40940</v>
      </c>
      <c r="E128" s="44">
        <v>41313</v>
      </c>
      <c r="F128" s="44">
        <v>41673</v>
      </c>
      <c r="G128" s="44"/>
      <c r="H128" s="44"/>
      <c r="I128" s="44"/>
      <c r="J128" s="44">
        <v>42065</v>
      </c>
      <c r="K128" s="84">
        <f>J129-D129</f>
        <v>-0.14</v>
      </c>
      <c r="L128" s="107">
        <f>J129/D129</f>
        <v>0.3</v>
      </c>
      <c r="M128" s="101">
        <f>R128</f>
        <v>0.6419999999999999</v>
      </c>
      <c r="N128" s="163">
        <f>J128-D128</f>
        <v>1125</v>
      </c>
      <c r="O128" s="65">
        <f>N128/365</f>
        <v>3.0821917808219177</v>
      </c>
      <c r="P128" s="64">
        <v>35.3</v>
      </c>
      <c r="Q128" s="64">
        <v>93.1</v>
      </c>
      <c r="R128" s="66">
        <f>AVERAGE(P128:Q128)/100</f>
        <v>0.6419999999999999</v>
      </c>
    </row>
    <row r="129" spans="1:18" ht="18.75" customHeight="1">
      <c r="A129" s="97"/>
      <c r="B129" s="100"/>
      <c r="C129" s="120"/>
      <c r="D129" s="4">
        <v>0.2</v>
      </c>
      <c r="E129" s="5">
        <v>0.14</v>
      </c>
      <c r="F129" s="5">
        <v>0.12</v>
      </c>
      <c r="G129" s="5"/>
      <c r="H129" s="5"/>
      <c r="I129" s="5"/>
      <c r="J129" s="5">
        <v>0.06</v>
      </c>
      <c r="K129" s="85"/>
      <c r="L129" s="108"/>
      <c r="M129" s="102"/>
      <c r="N129" s="164"/>
      <c r="O129" s="65"/>
      <c r="P129" s="64"/>
      <c r="Q129" s="64"/>
      <c r="R129" s="66"/>
    </row>
    <row r="130" spans="1:18" ht="18.75" customHeight="1">
      <c r="A130" s="97"/>
      <c r="B130" s="126" t="s">
        <v>84</v>
      </c>
      <c r="C130" s="139" t="s">
        <v>14</v>
      </c>
      <c r="D130" s="43">
        <v>40869</v>
      </c>
      <c r="E130" s="44">
        <v>41308</v>
      </c>
      <c r="F130" s="44"/>
      <c r="G130" s="44"/>
      <c r="H130" s="44"/>
      <c r="I130" s="44"/>
      <c r="J130" s="44">
        <v>42065</v>
      </c>
      <c r="K130" s="84">
        <f>J131-D131</f>
        <v>-0.09699999999999999</v>
      </c>
      <c r="L130" s="107">
        <f>J131/D131</f>
        <v>0.45197740112994356</v>
      </c>
      <c r="M130" s="101">
        <f>R130</f>
        <v>0.6285000000000001</v>
      </c>
      <c r="N130" s="163">
        <f>J130-D130</f>
        <v>1196</v>
      </c>
      <c r="O130" s="65">
        <f>N130/365</f>
        <v>3.276712328767123</v>
      </c>
      <c r="P130" s="65">
        <v>33</v>
      </c>
      <c r="Q130" s="64">
        <v>92.7</v>
      </c>
      <c r="R130" s="66">
        <f>AVERAGE(P130:Q130)/100</f>
        <v>0.6285000000000001</v>
      </c>
    </row>
    <row r="131" spans="1:18" ht="18.75" customHeight="1">
      <c r="A131" s="97"/>
      <c r="B131" s="100"/>
      <c r="C131" s="120"/>
      <c r="D131" s="3">
        <v>0.177</v>
      </c>
      <c r="E131" s="5">
        <v>0.1</v>
      </c>
      <c r="F131" s="5"/>
      <c r="G131" s="5"/>
      <c r="H131" s="5"/>
      <c r="I131" s="5"/>
      <c r="J131" s="5">
        <v>0.08</v>
      </c>
      <c r="K131" s="85"/>
      <c r="L131" s="108"/>
      <c r="M131" s="102"/>
      <c r="N131" s="164"/>
      <c r="O131" s="65"/>
      <c r="P131" s="64"/>
      <c r="Q131" s="64"/>
      <c r="R131" s="66"/>
    </row>
    <row r="132" spans="1:18" ht="18.75" customHeight="1">
      <c r="A132" s="97"/>
      <c r="B132" s="126" t="s">
        <v>20</v>
      </c>
      <c r="C132" s="139" t="s">
        <v>14</v>
      </c>
      <c r="D132" s="43">
        <v>40802</v>
      </c>
      <c r="E132" s="44">
        <v>41313</v>
      </c>
      <c r="F132" s="44">
        <v>41673</v>
      </c>
      <c r="G132" s="44"/>
      <c r="H132" s="44"/>
      <c r="I132" s="44"/>
      <c r="J132" s="44">
        <v>42065</v>
      </c>
      <c r="K132" s="84">
        <f>J133-D133</f>
        <v>-0.07799999999999999</v>
      </c>
      <c r="L132" s="107">
        <f>J133/D133</f>
        <v>0.33898305084745767</v>
      </c>
      <c r="M132" s="101">
        <f>R132</f>
        <v>0.616</v>
      </c>
      <c r="N132" s="163">
        <f>J132-D132</f>
        <v>1263</v>
      </c>
      <c r="O132" s="65">
        <f>N132/365</f>
        <v>3.4602739726027396</v>
      </c>
      <c r="P132" s="64">
        <v>30.9</v>
      </c>
      <c r="Q132" s="64">
        <v>92.3</v>
      </c>
      <c r="R132" s="66">
        <f>AVERAGE(P132:Q132)/100</f>
        <v>0.616</v>
      </c>
    </row>
    <row r="133" spans="1:18" ht="18.75" customHeight="1" thickBot="1">
      <c r="A133" s="98"/>
      <c r="B133" s="130"/>
      <c r="C133" s="143"/>
      <c r="D133" s="6">
        <v>0.118</v>
      </c>
      <c r="E133" s="11">
        <v>0.04</v>
      </c>
      <c r="F133" s="11">
        <v>0.04</v>
      </c>
      <c r="G133" s="11"/>
      <c r="H133" s="11"/>
      <c r="I133" s="60"/>
      <c r="J133" s="5">
        <v>0.04</v>
      </c>
      <c r="K133" s="92"/>
      <c r="L133" s="116"/>
      <c r="M133" s="103"/>
      <c r="N133" s="164"/>
      <c r="O133" s="65"/>
      <c r="P133" s="64"/>
      <c r="Q133" s="64"/>
      <c r="R133" s="66"/>
    </row>
    <row r="134" spans="1:18" ht="18.75" customHeight="1">
      <c r="A134" s="132" t="s">
        <v>55</v>
      </c>
      <c r="B134" s="134" t="s">
        <v>37</v>
      </c>
      <c r="C134" s="140" t="s">
        <v>25</v>
      </c>
      <c r="D134" s="19">
        <v>40720</v>
      </c>
      <c r="E134" s="20">
        <v>41314</v>
      </c>
      <c r="F134" s="20">
        <v>41707</v>
      </c>
      <c r="G134" s="57"/>
      <c r="H134" s="57"/>
      <c r="I134" s="57"/>
      <c r="J134" s="20">
        <v>42058</v>
      </c>
      <c r="K134" s="136">
        <f>J135-D135</f>
        <v>-0.031</v>
      </c>
      <c r="L134" s="142">
        <f>J135/D135</f>
        <v>0.4918032786885246</v>
      </c>
      <c r="M134" s="109">
        <f>R134</f>
        <v>0.605</v>
      </c>
      <c r="N134" s="163">
        <f>J134-D134</f>
        <v>1338</v>
      </c>
      <c r="O134" s="65">
        <f>N134/365</f>
        <v>3.665753424657534</v>
      </c>
      <c r="P134" s="64">
        <v>29.1</v>
      </c>
      <c r="Q134" s="64">
        <v>91.9</v>
      </c>
      <c r="R134" s="66">
        <f>AVERAGE(P134:Q134)/100</f>
        <v>0.605</v>
      </c>
    </row>
    <row r="135" spans="1:18" ht="18.75" customHeight="1">
      <c r="A135" s="97"/>
      <c r="B135" s="99"/>
      <c r="C135" s="141"/>
      <c r="D135" s="2">
        <v>0.061</v>
      </c>
      <c r="E135" s="12">
        <v>0.04</v>
      </c>
      <c r="F135" s="12">
        <v>0.03</v>
      </c>
      <c r="G135" s="41"/>
      <c r="H135" s="41"/>
      <c r="I135" s="41"/>
      <c r="J135" s="12">
        <v>0.03</v>
      </c>
      <c r="K135" s="85"/>
      <c r="L135" s="108"/>
      <c r="M135" s="102"/>
      <c r="N135" s="164"/>
      <c r="O135" s="65"/>
      <c r="P135" s="64"/>
      <c r="Q135" s="64"/>
      <c r="R135" s="66"/>
    </row>
    <row r="136" spans="1:18" ht="18.75" customHeight="1">
      <c r="A136" s="97"/>
      <c r="B136" s="99"/>
      <c r="C136" s="145" t="s">
        <v>86</v>
      </c>
      <c r="D136" s="33">
        <v>40720</v>
      </c>
      <c r="E136" s="29">
        <v>41314</v>
      </c>
      <c r="F136" s="29">
        <v>41707</v>
      </c>
      <c r="G136" s="46"/>
      <c r="H136" s="46"/>
      <c r="I136" s="46"/>
      <c r="J136" s="29">
        <v>42058</v>
      </c>
      <c r="K136" s="84">
        <f>J137-D137</f>
        <v>-0.054000000000000006</v>
      </c>
      <c r="L136" s="107">
        <f>J137/D137</f>
        <v>0.5263157894736842</v>
      </c>
      <c r="M136" s="101">
        <f>R136</f>
        <v>0.605</v>
      </c>
      <c r="N136" s="163">
        <f>J136-D136</f>
        <v>1338</v>
      </c>
      <c r="O136" s="65">
        <f>N136/365</f>
        <v>3.665753424657534</v>
      </c>
      <c r="P136" s="64">
        <v>29.1</v>
      </c>
      <c r="Q136" s="64">
        <v>91.9</v>
      </c>
      <c r="R136" s="66">
        <f>AVERAGE(P136:Q136)/100</f>
        <v>0.605</v>
      </c>
    </row>
    <row r="137" spans="1:18" ht="18.75" customHeight="1">
      <c r="A137" s="97"/>
      <c r="B137" s="100"/>
      <c r="C137" s="141"/>
      <c r="D137" s="2">
        <v>0.114</v>
      </c>
      <c r="E137" s="12">
        <v>0.08</v>
      </c>
      <c r="F137" s="12">
        <v>0.07</v>
      </c>
      <c r="G137" s="47"/>
      <c r="H137" s="47"/>
      <c r="I137" s="47"/>
      <c r="J137" s="12">
        <v>0.06</v>
      </c>
      <c r="K137" s="85"/>
      <c r="L137" s="108"/>
      <c r="M137" s="102"/>
      <c r="N137" s="164"/>
      <c r="O137" s="65"/>
      <c r="P137" s="64"/>
      <c r="Q137" s="64"/>
      <c r="R137" s="66"/>
    </row>
    <row r="138" spans="1:18" ht="18.75" customHeight="1">
      <c r="A138" s="97"/>
      <c r="B138" s="94" t="s">
        <v>27</v>
      </c>
      <c r="C138" s="90" t="s">
        <v>26</v>
      </c>
      <c r="D138" s="22">
        <v>40720</v>
      </c>
      <c r="E138" s="22">
        <v>40965</v>
      </c>
      <c r="F138" s="22">
        <v>41200</v>
      </c>
      <c r="G138" s="29">
        <v>41707</v>
      </c>
      <c r="H138" s="38"/>
      <c r="I138" s="38"/>
      <c r="J138" s="29">
        <v>42058</v>
      </c>
      <c r="K138" s="84">
        <f>J139-D139</f>
        <v>-0.020999999999999998</v>
      </c>
      <c r="L138" s="107">
        <f>J139/D139</f>
        <v>0.5882352941176471</v>
      </c>
      <c r="M138" s="101">
        <f>R138</f>
        <v>0.605</v>
      </c>
      <c r="N138" s="163">
        <f>J138-D138</f>
        <v>1338</v>
      </c>
      <c r="O138" s="65">
        <f>N138/365</f>
        <v>3.665753424657534</v>
      </c>
      <c r="P138" s="64">
        <v>29.1</v>
      </c>
      <c r="Q138" s="64">
        <v>91.9</v>
      </c>
      <c r="R138" s="66">
        <f>AVERAGE(P138:Q138)/100</f>
        <v>0.605</v>
      </c>
    </row>
    <row r="139" spans="1:18" ht="18.75" customHeight="1">
      <c r="A139" s="97"/>
      <c r="B139" s="95"/>
      <c r="C139" s="106"/>
      <c r="D139" s="2">
        <v>0.051</v>
      </c>
      <c r="E139" s="2">
        <v>0.06</v>
      </c>
      <c r="F139" s="2">
        <v>0.05</v>
      </c>
      <c r="G139" s="12">
        <v>0.04</v>
      </c>
      <c r="H139" s="34"/>
      <c r="I139" s="34"/>
      <c r="J139" s="12">
        <v>0.03</v>
      </c>
      <c r="K139" s="85"/>
      <c r="L139" s="108"/>
      <c r="M139" s="102"/>
      <c r="N139" s="164"/>
      <c r="O139" s="65"/>
      <c r="P139" s="64"/>
      <c r="Q139" s="64"/>
      <c r="R139" s="66"/>
    </row>
    <row r="140" spans="1:18" ht="18.75" customHeight="1">
      <c r="A140" s="97"/>
      <c r="B140" s="95"/>
      <c r="C140" s="90" t="s">
        <v>65</v>
      </c>
      <c r="D140" s="22">
        <v>40720</v>
      </c>
      <c r="E140" s="22">
        <v>40965</v>
      </c>
      <c r="F140" s="22">
        <v>41200</v>
      </c>
      <c r="G140" s="23">
        <v>41314</v>
      </c>
      <c r="H140" s="29">
        <v>41707</v>
      </c>
      <c r="I140" s="29"/>
      <c r="J140" s="29">
        <v>42058</v>
      </c>
      <c r="K140" s="84">
        <f>J141-D141</f>
        <v>-0.032999999999999995</v>
      </c>
      <c r="L140" s="107">
        <f>J141/D141</f>
        <v>0.5479452054794521</v>
      </c>
      <c r="M140" s="101">
        <f>R140</f>
        <v>0.605</v>
      </c>
      <c r="N140" s="163">
        <f>J140-D140</f>
        <v>1338</v>
      </c>
      <c r="O140" s="65">
        <f>N140/365</f>
        <v>3.665753424657534</v>
      </c>
      <c r="P140" s="64">
        <v>29.1</v>
      </c>
      <c r="Q140" s="64">
        <v>91.9</v>
      </c>
      <c r="R140" s="66">
        <f>AVERAGE(P140:Q140)/100</f>
        <v>0.605</v>
      </c>
    </row>
    <row r="141" spans="1:18" ht="18.75" customHeight="1">
      <c r="A141" s="97"/>
      <c r="B141" s="95"/>
      <c r="C141" s="106"/>
      <c r="D141" s="2">
        <v>0.073</v>
      </c>
      <c r="E141" s="2">
        <v>0.06</v>
      </c>
      <c r="F141" s="2">
        <v>0.06</v>
      </c>
      <c r="G141" s="12">
        <v>0.05</v>
      </c>
      <c r="H141" s="12">
        <v>0.04</v>
      </c>
      <c r="I141" s="12"/>
      <c r="J141" s="12">
        <v>0.04</v>
      </c>
      <c r="K141" s="85"/>
      <c r="L141" s="108"/>
      <c r="M141" s="102"/>
      <c r="N141" s="164"/>
      <c r="O141" s="65"/>
      <c r="P141" s="64"/>
      <c r="Q141" s="64"/>
      <c r="R141" s="66"/>
    </row>
    <row r="142" spans="1:18" ht="18.75" customHeight="1">
      <c r="A142" s="97"/>
      <c r="B142" s="126" t="s">
        <v>66</v>
      </c>
      <c r="C142" s="90" t="s">
        <v>26</v>
      </c>
      <c r="D142" s="22">
        <v>40784</v>
      </c>
      <c r="E142" s="22">
        <v>40830</v>
      </c>
      <c r="F142" s="23">
        <v>41707</v>
      </c>
      <c r="G142" s="31"/>
      <c r="H142" s="31"/>
      <c r="I142" s="38"/>
      <c r="J142" s="29">
        <v>42058</v>
      </c>
      <c r="K142" s="84">
        <f>J143-D143</f>
        <v>-0.009000000000000008</v>
      </c>
      <c r="L142" s="107">
        <f>J143/D143</f>
        <v>0.8695652173913042</v>
      </c>
      <c r="M142" s="101">
        <f>R142</f>
        <v>0.616</v>
      </c>
      <c r="N142" s="163">
        <f>J142-D142</f>
        <v>1274</v>
      </c>
      <c r="O142" s="65">
        <f>N142/365</f>
        <v>3.4904109589041097</v>
      </c>
      <c r="P142" s="64">
        <v>30.9</v>
      </c>
      <c r="Q142" s="64">
        <v>92.3</v>
      </c>
      <c r="R142" s="66">
        <f>AVERAGE(P142:Q142)/100</f>
        <v>0.616</v>
      </c>
    </row>
    <row r="143" spans="1:18" ht="18.75" customHeight="1">
      <c r="A143" s="97"/>
      <c r="B143" s="99"/>
      <c r="C143" s="106"/>
      <c r="D143" s="2">
        <v>0.069</v>
      </c>
      <c r="E143" s="2">
        <v>0.068</v>
      </c>
      <c r="F143" s="12">
        <v>0.07</v>
      </c>
      <c r="G143" s="41"/>
      <c r="H143" s="41"/>
      <c r="I143" s="41"/>
      <c r="J143" s="12">
        <v>0.06</v>
      </c>
      <c r="K143" s="85"/>
      <c r="L143" s="108"/>
      <c r="M143" s="102"/>
      <c r="N143" s="164"/>
      <c r="O143" s="65"/>
      <c r="P143" s="64"/>
      <c r="Q143" s="64"/>
      <c r="R143" s="66"/>
    </row>
    <row r="144" spans="1:18" ht="18.75" customHeight="1">
      <c r="A144" s="97"/>
      <c r="B144" s="99"/>
      <c r="C144" s="90" t="s">
        <v>67</v>
      </c>
      <c r="D144" s="22">
        <v>40830</v>
      </c>
      <c r="E144" s="29">
        <v>41707</v>
      </c>
      <c r="F144" s="36"/>
      <c r="G144" s="36"/>
      <c r="H144" s="36"/>
      <c r="I144" s="36"/>
      <c r="J144" s="29">
        <v>42058</v>
      </c>
      <c r="K144" s="84">
        <f>J145-D145</f>
        <v>0.0050000000000000044</v>
      </c>
      <c r="L144" s="107">
        <f>J145/D145</f>
        <v>1.1111111111111112</v>
      </c>
      <c r="M144" s="101">
        <f>R144</f>
        <v>0.622</v>
      </c>
      <c r="N144" s="163">
        <f>J144-D144</f>
        <v>1228</v>
      </c>
      <c r="O144" s="65">
        <f>N144/365</f>
        <v>3.3643835616438356</v>
      </c>
      <c r="P144" s="64">
        <v>31.9</v>
      </c>
      <c r="Q144" s="64">
        <v>92.5</v>
      </c>
      <c r="R144" s="66">
        <f>AVERAGE(P144:Q144)/100</f>
        <v>0.622</v>
      </c>
    </row>
    <row r="145" spans="1:18" ht="18.75" customHeight="1" thickBot="1">
      <c r="A145" s="98"/>
      <c r="B145" s="130"/>
      <c r="C145" s="91"/>
      <c r="D145" s="8">
        <v>0.045</v>
      </c>
      <c r="E145" s="18">
        <v>0.06</v>
      </c>
      <c r="F145" s="61"/>
      <c r="G145" s="61"/>
      <c r="H145" s="61"/>
      <c r="I145" s="61"/>
      <c r="J145" s="18">
        <v>0.05</v>
      </c>
      <c r="K145" s="92"/>
      <c r="L145" s="116"/>
      <c r="M145" s="103"/>
      <c r="N145" s="164"/>
      <c r="O145" s="65"/>
      <c r="P145" s="64"/>
      <c r="Q145" s="64"/>
      <c r="R145" s="66"/>
    </row>
    <row r="146" spans="1:18" ht="14.25" customHeight="1">
      <c r="A146" s="132" t="s">
        <v>130</v>
      </c>
      <c r="B146" s="134" t="s">
        <v>7</v>
      </c>
      <c r="C146" s="157" t="s">
        <v>24</v>
      </c>
      <c r="D146" s="52">
        <v>40720</v>
      </c>
      <c r="E146" s="52">
        <v>40785</v>
      </c>
      <c r="F146" s="52">
        <v>40874</v>
      </c>
      <c r="G146" s="52">
        <v>40938</v>
      </c>
      <c r="H146" s="53">
        <v>41336</v>
      </c>
      <c r="I146" s="53">
        <v>41680</v>
      </c>
      <c r="J146" s="53">
        <v>42067</v>
      </c>
      <c r="K146" s="158">
        <f>J147-D147</f>
        <v>-0.015000000000000006</v>
      </c>
      <c r="L146" s="142">
        <f>J147/D147</f>
        <v>0.7413793103448275</v>
      </c>
      <c r="M146" s="109">
        <f>R146</f>
        <v>0.605</v>
      </c>
      <c r="N146" s="163">
        <f>J146-D146</f>
        <v>1347</v>
      </c>
      <c r="O146" s="65">
        <f>N146/365</f>
        <v>3.6904109589041094</v>
      </c>
      <c r="P146" s="64">
        <v>29.1</v>
      </c>
      <c r="Q146" s="64">
        <v>91.9</v>
      </c>
      <c r="R146" s="66">
        <f>AVERAGE(P146:Q146)/100</f>
        <v>0.605</v>
      </c>
    </row>
    <row r="147" spans="1:18" ht="14.25" customHeight="1">
      <c r="A147" s="97"/>
      <c r="B147" s="100"/>
      <c r="C147" s="106"/>
      <c r="D147" s="13">
        <v>0.058</v>
      </c>
      <c r="E147" s="13">
        <v>0.061</v>
      </c>
      <c r="F147" s="13">
        <v>0.066</v>
      </c>
      <c r="G147" s="13">
        <v>0.07</v>
      </c>
      <c r="H147" s="14">
        <v>0.06</v>
      </c>
      <c r="I147" s="14">
        <v>0.04</v>
      </c>
      <c r="J147" s="14">
        <v>0.043</v>
      </c>
      <c r="K147" s="114"/>
      <c r="L147" s="108"/>
      <c r="M147" s="102"/>
      <c r="N147" s="164"/>
      <c r="O147" s="65"/>
      <c r="P147" s="64"/>
      <c r="Q147" s="64"/>
      <c r="R147" s="66"/>
    </row>
    <row r="148" spans="1:18" ht="14.25" customHeight="1">
      <c r="A148" s="97"/>
      <c r="B148" s="126" t="s">
        <v>8</v>
      </c>
      <c r="C148" s="90" t="s">
        <v>24</v>
      </c>
      <c r="D148" s="42">
        <v>40785</v>
      </c>
      <c r="E148" s="42">
        <v>40874</v>
      </c>
      <c r="F148" s="39">
        <v>40938</v>
      </c>
      <c r="G148" s="40">
        <v>41336</v>
      </c>
      <c r="H148" s="40">
        <v>41680</v>
      </c>
      <c r="I148" s="40"/>
      <c r="J148" s="40">
        <v>42067</v>
      </c>
      <c r="K148" s="113">
        <f>J149-D149</f>
        <v>-0.017</v>
      </c>
      <c r="L148" s="107">
        <f>J149/D149</f>
        <v>0.6851851851851851</v>
      </c>
      <c r="M148" s="101">
        <f>R148</f>
        <v>0.616</v>
      </c>
      <c r="N148" s="163">
        <f>J148-D148</f>
        <v>1282</v>
      </c>
      <c r="O148" s="65">
        <f>N148/365</f>
        <v>3.5123287671232877</v>
      </c>
      <c r="P148" s="64">
        <v>30.9</v>
      </c>
      <c r="Q148" s="64">
        <v>92.3</v>
      </c>
      <c r="R148" s="66">
        <f>AVERAGE(P148:Q148)/100</f>
        <v>0.616</v>
      </c>
    </row>
    <row r="149" spans="1:18" ht="14.25" customHeight="1">
      <c r="A149" s="97"/>
      <c r="B149" s="99"/>
      <c r="C149" s="106"/>
      <c r="D149" s="15">
        <v>0.054</v>
      </c>
      <c r="E149" s="13">
        <v>0.058</v>
      </c>
      <c r="F149" s="13">
        <v>0.07</v>
      </c>
      <c r="G149" s="14">
        <v>0.06</v>
      </c>
      <c r="H149" s="14">
        <v>0.04</v>
      </c>
      <c r="I149" s="14"/>
      <c r="J149" s="14">
        <v>0.037</v>
      </c>
      <c r="K149" s="114"/>
      <c r="L149" s="108"/>
      <c r="M149" s="102"/>
      <c r="N149" s="164"/>
      <c r="O149" s="65"/>
      <c r="P149" s="64"/>
      <c r="Q149" s="64"/>
      <c r="R149" s="66"/>
    </row>
    <row r="150" spans="1:18" ht="14.25" customHeight="1">
      <c r="A150" s="97"/>
      <c r="B150" s="99"/>
      <c r="C150" s="90" t="s">
        <v>50</v>
      </c>
      <c r="D150" s="42">
        <v>40720</v>
      </c>
      <c r="E150" s="42">
        <v>40874</v>
      </c>
      <c r="F150" s="39">
        <v>40938</v>
      </c>
      <c r="G150" s="40">
        <v>41336</v>
      </c>
      <c r="H150" s="40">
        <v>41680</v>
      </c>
      <c r="I150" s="40"/>
      <c r="J150" s="40">
        <v>42067</v>
      </c>
      <c r="K150" s="113">
        <f>J151-D151</f>
        <v>-0.01999999999999999</v>
      </c>
      <c r="L150" s="107">
        <f>J151/D151</f>
        <v>0.8095238095238096</v>
      </c>
      <c r="M150" s="101">
        <f>R150</f>
        <v>0.605</v>
      </c>
      <c r="N150" s="163">
        <f>J150-D150</f>
        <v>1347</v>
      </c>
      <c r="O150" s="65">
        <f>N150/365</f>
        <v>3.6904109589041094</v>
      </c>
      <c r="P150" s="64">
        <v>29.1</v>
      </c>
      <c r="Q150" s="64">
        <v>91.9</v>
      </c>
      <c r="R150" s="66">
        <f>AVERAGE(P150:Q150)/100</f>
        <v>0.605</v>
      </c>
    </row>
    <row r="151" spans="1:18" ht="14.25" customHeight="1">
      <c r="A151" s="97"/>
      <c r="B151" s="100"/>
      <c r="C151" s="106"/>
      <c r="D151" s="2">
        <v>0.105</v>
      </c>
      <c r="E151" s="2">
        <v>0.129</v>
      </c>
      <c r="F151" s="2">
        <v>0.15</v>
      </c>
      <c r="G151" s="12">
        <v>0.11</v>
      </c>
      <c r="H151" s="5">
        <v>0.1</v>
      </c>
      <c r="I151" s="12"/>
      <c r="J151" s="14">
        <v>0.085</v>
      </c>
      <c r="K151" s="114"/>
      <c r="L151" s="108"/>
      <c r="M151" s="102"/>
      <c r="N151" s="164"/>
      <c r="O151" s="65"/>
      <c r="P151" s="64"/>
      <c r="Q151" s="64"/>
      <c r="R151" s="66"/>
    </row>
    <row r="152" spans="1:18" ht="14.25" customHeight="1">
      <c r="A152" s="97"/>
      <c r="B152" s="126" t="s">
        <v>9</v>
      </c>
      <c r="C152" s="90" t="s">
        <v>51</v>
      </c>
      <c r="D152" s="42">
        <v>40720</v>
      </c>
      <c r="E152" s="42">
        <v>40785</v>
      </c>
      <c r="F152" s="42">
        <v>40874</v>
      </c>
      <c r="G152" s="39">
        <v>40938</v>
      </c>
      <c r="H152" s="40">
        <v>41336</v>
      </c>
      <c r="I152" s="40">
        <v>41680</v>
      </c>
      <c r="J152" s="40">
        <v>42067</v>
      </c>
      <c r="K152" s="113">
        <f>J153-D153</f>
        <v>-0.017999999999999988</v>
      </c>
      <c r="L152" s="107">
        <f>J153/D153</f>
        <v>0.7931034482758622</v>
      </c>
      <c r="M152" s="101">
        <f>R152</f>
        <v>0.605</v>
      </c>
      <c r="N152" s="163">
        <f>J152-D152</f>
        <v>1347</v>
      </c>
      <c r="O152" s="65">
        <f>N152/365</f>
        <v>3.6904109589041094</v>
      </c>
      <c r="P152" s="64">
        <v>29.1</v>
      </c>
      <c r="Q152" s="64">
        <v>91.9</v>
      </c>
      <c r="R152" s="66">
        <f>AVERAGE(P152:Q152)/100</f>
        <v>0.605</v>
      </c>
    </row>
    <row r="153" spans="1:18" ht="14.25" customHeight="1">
      <c r="A153" s="97"/>
      <c r="B153" s="99"/>
      <c r="C153" s="106"/>
      <c r="D153" s="2">
        <v>0.087</v>
      </c>
      <c r="E153" s="2">
        <v>0.087</v>
      </c>
      <c r="F153" s="2">
        <v>0.074</v>
      </c>
      <c r="G153" s="2">
        <v>0.09</v>
      </c>
      <c r="H153" s="12">
        <v>0.07</v>
      </c>
      <c r="I153" s="12">
        <v>0.06</v>
      </c>
      <c r="J153" s="14">
        <v>0.069</v>
      </c>
      <c r="K153" s="114"/>
      <c r="L153" s="108"/>
      <c r="M153" s="102"/>
      <c r="N153" s="164"/>
      <c r="O153" s="65"/>
      <c r="P153" s="64"/>
      <c r="Q153" s="64"/>
      <c r="R153" s="66"/>
    </row>
    <row r="154" spans="1:18" ht="14.25" customHeight="1">
      <c r="A154" s="97"/>
      <c r="B154" s="99"/>
      <c r="C154" s="90" t="s">
        <v>52</v>
      </c>
      <c r="D154" s="42">
        <v>40720</v>
      </c>
      <c r="E154" s="42">
        <v>40785</v>
      </c>
      <c r="F154" s="42">
        <v>40874</v>
      </c>
      <c r="G154" s="39">
        <v>40938</v>
      </c>
      <c r="H154" s="40">
        <v>41336</v>
      </c>
      <c r="I154" s="40">
        <v>41680</v>
      </c>
      <c r="J154" s="40">
        <v>42067</v>
      </c>
      <c r="K154" s="113">
        <f>J155-D155</f>
        <v>-0.22999999999999998</v>
      </c>
      <c r="L154" s="107">
        <f>J155/D155</f>
        <v>0.20962199312714777</v>
      </c>
      <c r="M154" s="101">
        <f>R154</f>
        <v>0.605</v>
      </c>
      <c r="N154" s="163">
        <f>J154-D154</f>
        <v>1347</v>
      </c>
      <c r="O154" s="65">
        <f>N154/365</f>
        <v>3.6904109589041094</v>
      </c>
      <c r="P154" s="64">
        <v>29.1</v>
      </c>
      <c r="Q154" s="64">
        <v>91.9</v>
      </c>
      <c r="R154" s="66">
        <f>AVERAGE(P154:Q154)/100</f>
        <v>0.605</v>
      </c>
    </row>
    <row r="155" spans="1:18" ht="14.25" customHeight="1">
      <c r="A155" s="97"/>
      <c r="B155" s="99"/>
      <c r="C155" s="106"/>
      <c r="D155" s="2">
        <v>0.291</v>
      </c>
      <c r="E155" s="3">
        <v>0.139</v>
      </c>
      <c r="F155" s="2">
        <v>0.122</v>
      </c>
      <c r="G155" s="2">
        <v>0.12</v>
      </c>
      <c r="H155" s="5">
        <v>0.1</v>
      </c>
      <c r="I155" s="5">
        <v>0.08</v>
      </c>
      <c r="J155" s="14">
        <v>0.061</v>
      </c>
      <c r="K155" s="114"/>
      <c r="L155" s="108"/>
      <c r="M155" s="102"/>
      <c r="N155" s="164"/>
      <c r="O155" s="65"/>
      <c r="P155" s="64"/>
      <c r="Q155" s="64"/>
      <c r="R155" s="66"/>
    </row>
    <row r="156" spans="1:18" ht="14.25" customHeight="1">
      <c r="A156" s="97"/>
      <c r="B156" s="126" t="s">
        <v>11</v>
      </c>
      <c r="C156" s="90" t="s">
        <v>24</v>
      </c>
      <c r="D156" s="42">
        <v>40720</v>
      </c>
      <c r="E156" s="42">
        <v>40785</v>
      </c>
      <c r="F156" s="42">
        <v>40874</v>
      </c>
      <c r="G156" s="40">
        <v>41336</v>
      </c>
      <c r="H156" s="40">
        <v>41680</v>
      </c>
      <c r="I156" s="40"/>
      <c r="J156" s="40">
        <v>42067</v>
      </c>
      <c r="K156" s="113">
        <f>J157-D157</f>
        <v>-0.034</v>
      </c>
      <c r="L156" s="107">
        <f>J157/D157</f>
        <v>0.4925373134328358</v>
      </c>
      <c r="M156" s="101">
        <f>R156</f>
        <v>0.605</v>
      </c>
      <c r="N156" s="163">
        <f>J156-D156</f>
        <v>1347</v>
      </c>
      <c r="O156" s="65">
        <f>N156/365</f>
        <v>3.6904109589041094</v>
      </c>
      <c r="P156" s="64">
        <v>29.1</v>
      </c>
      <c r="Q156" s="64">
        <v>91.9</v>
      </c>
      <c r="R156" s="66">
        <f>AVERAGE(P156:Q156)/100</f>
        <v>0.605</v>
      </c>
    </row>
    <row r="157" spans="1:18" ht="14.25" customHeight="1">
      <c r="A157" s="97"/>
      <c r="B157" s="99"/>
      <c r="C157" s="106"/>
      <c r="D157" s="13">
        <v>0.067</v>
      </c>
      <c r="E157" s="13">
        <v>0.074</v>
      </c>
      <c r="F157" s="13">
        <v>0.063</v>
      </c>
      <c r="G157" s="14">
        <v>0.05</v>
      </c>
      <c r="H157" s="14">
        <v>0.04</v>
      </c>
      <c r="I157" s="14"/>
      <c r="J157" s="14">
        <v>0.033</v>
      </c>
      <c r="K157" s="114"/>
      <c r="L157" s="108"/>
      <c r="M157" s="102"/>
      <c r="N157" s="164"/>
      <c r="O157" s="65"/>
      <c r="P157" s="64"/>
      <c r="Q157" s="64"/>
      <c r="R157" s="66"/>
    </row>
    <row r="158" spans="1:18" ht="14.25" customHeight="1">
      <c r="A158" s="97"/>
      <c r="B158" s="126" t="s">
        <v>10</v>
      </c>
      <c r="C158" s="90" t="s">
        <v>24</v>
      </c>
      <c r="D158" s="42">
        <v>40720</v>
      </c>
      <c r="E158" s="42">
        <v>40785</v>
      </c>
      <c r="F158" s="42">
        <v>40874</v>
      </c>
      <c r="G158" s="42">
        <v>40938</v>
      </c>
      <c r="H158" s="54">
        <v>41336</v>
      </c>
      <c r="I158" s="54">
        <v>41680</v>
      </c>
      <c r="J158" s="54">
        <v>42067</v>
      </c>
      <c r="K158" s="113">
        <f>J159-D159</f>
        <v>-0.022</v>
      </c>
      <c r="L158" s="107">
        <f>J159/D159</f>
        <v>0.6140350877192983</v>
      </c>
      <c r="M158" s="101">
        <f>R158</f>
        <v>0.605</v>
      </c>
      <c r="N158" s="163">
        <f>J158-D158</f>
        <v>1347</v>
      </c>
      <c r="O158" s="65">
        <f>N158/365</f>
        <v>3.6904109589041094</v>
      </c>
      <c r="P158" s="64">
        <v>29.1</v>
      </c>
      <c r="Q158" s="64">
        <v>91.9</v>
      </c>
      <c r="R158" s="66">
        <f>AVERAGE(P158:Q158)/100</f>
        <v>0.605</v>
      </c>
    </row>
    <row r="159" spans="1:18" ht="14.25" customHeight="1">
      <c r="A159" s="97"/>
      <c r="B159" s="100"/>
      <c r="C159" s="106"/>
      <c r="D159" s="13">
        <v>0.057</v>
      </c>
      <c r="E159" s="13">
        <v>0.057</v>
      </c>
      <c r="F159" s="13">
        <v>0.054</v>
      </c>
      <c r="G159" s="13">
        <v>0.04</v>
      </c>
      <c r="H159" s="14">
        <v>0.04</v>
      </c>
      <c r="I159" s="14">
        <v>0.04</v>
      </c>
      <c r="J159" s="14">
        <v>0.035</v>
      </c>
      <c r="K159" s="114"/>
      <c r="L159" s="108"/>
      <c r="M159" s="102"/>
      <c r="N159" s="164"/>
      <c r="O159" s="65"/>
      <c r="P159" s="64"/>
      <c r="Q159" s="64"/>
      <c r="R159" s="66"/>
    </row>
    <row r="160" spans="1:18" ht="14.25" customHeight="1">
      <c r="A160" s="97"/>
      <c r="B160" s="99" t="s">
        <v>89</v>
      </c>
      <c r="C160" s="131" t="s">
        <v>90</v>
      </c>
      <c r="D160" s="39">
        <v>40874</v>
      </c>
      <c r="E160" s="39"/>
      <c r="F160" s="39"/>
      <c r="G160" s="40"/>
      <c r="H160" s="40"/>
      <c r="I160" s="40"/>
      <c r="J160" s="40">
        <v>42067</v>
      </c>
      <c r="K160" s="159">
        <f>J161-D161</f>
        <v>-0.163</v>
      </c>
      <c r="L160" s="107">
        <f>J161/D161</f>
        <v>0.26576576576576577</v>
      </c>
      <c r="M160" s="101">
        <f>R160</f>
        <v>0.6285000000000001</v>
      </c>
      <c r="N160" s="163">
        <f>J160-D160</f>
        <v>1193</v>
      </c>
      <c r="O160" s="65">
        <f>N160/365</f>
        <v>3.2684931506849315</v>
      </c>
      <c r="P160" s="65">
        <v>33</v>
      </c>
      <c r="Q160" s="64">
        <v>92.7</v>
      </c>
      <c r="R160" s="66">
        <f>AVERAGE(P160:Q160)/100</f>
        <v>0.6285000000000001</v>
      </c>
    </row>
    <row r="161" spans="1:18" ht="14.25" customHeight="1">
      <c r="A161" s="97"/>
      <c r="B161" s="99"/>
      <c r="C161" s="106"/>
      <c r="D161" s="13">
        <v>0.222</v>
      </c>
      <c r="E161" s="13"/>
      <c r="F161" s="13"/>
      <c r="G161" s="14"/>
      <c r="H161" s="14"/>
      <c r="I161" s="14"/>
      <c r="J161" s="14">
        <v>0.059</v>
      </c>
      <c r="K161" s="114"/>
      <c r="L161" s="108"/>
      <c r="M161" s="102"/>
      <c r="N161" s="164"/>
      <c r="O161" s="65"/>
      <c r="P161" s="64"/>
      <c r="Q161" s="64"/>
      <c r="R161" s="66"/>
    </row>
    <row r="162" spans="1:18" ht="14.25" customHeight="1">
      <c r="A162" s="97"/>
      <c r="B162" s="99"/>
      <c r="C162" s="90" t="s">
        <v>91</v>
      </c>
      <c r="D162" s="42">
        <v>40874</v>
      </c>
      <c r="E162" s="42"/>
      <c r="F162" s="39"/>
      <c r="G162" s="40"/>
      <c r="H162" s="40"/>
      <c r="I162" s="40"/>
      <c r="J162" s="40">
        <v>42067</v>
      </c>
      <c r="K162" s="113">
        <f>J163-D163</f>
        <v>-0.047999999999999994</v>
      </c>
      <c r="L162" s="107">
        <f>J163/D163</f>
        <v>0.5428571428571429</v>
      </c>
      <c r="M162" s="101">
        <f>R162</f>
        <v>0.6285000000000001</v>
      </c>
      <c r="N162" s="163">
        <f>J162-D162</f>
        <v>1193</v>
      </c>
      <c r="O162" s="65">
        <f>N162/365</f>
        <v>3.2684931506849315</v>
      </c>
      <c r="P162" s="65">
        <v>33</v>
      </c>
      <c r="Q162" s="64">
        <v>92.7</v>
      </c>
      <c r="R162" s="66">
        <f>AVERAGE(P162:Q162)/100</f>
        <v>0.6285000000000001</v>
      </c>
    </row>
    <row r="163" spans="1:18" ht="14.25" customHeight="1">
      <c r="A163" s="97"/>
      <c r="B163" s="100"/>
      <c r="C163" s="106"/>
      <c r="D163" s="2">
        <v>0.105</v>
      </c>
      <c r="E163" s="2"/>
      <c r="F163" s="2"/>
      <c r="G163" s="12"/>
      <c r="H163" s="5"/>
      <c r="I163" s="12"/>
      <c r="J163" s="14">
        <v>0.057</v>
      </c>
      <c r="K163" s="114"/>
      <c r="L163" s="108"/>
      <c r="M163" s="102"/>
      <c r="N163" s="164"/>
      <c r="O163" s="65"/>
      <c r="P163" s="64"/>
      <c r="Q163" s="64"/>
      <c r="R163" s="66"/>
    </row>
    <row r="164" spans="1:18" ht="14.25" customHeight="1">
      <c r="A164" s="97"/>
      <c r="B164" s="126" t="s">
        <v>9</v>
      </c>
      <c r="C164" s="90" t="s">
        <v>51</v>
      </c>
      <c r="D164" s="42">
        <v>40720</v>
      </c>
      <c r="E164" s="42">
        <v>40785</v>
      </c>
      <c r="F164" s="42">
        <v>40874</v>
      </c>
      <c r="G164" s="39">
        <v>40938</v>
      </c>
      <c r="H164" s="40">
        <v>41336</v>
      </c>
      <c r="I164" s="40">
        <v>41680</v>
      </c>
      <c r="J164" s="40">
        <v>42067</v>
      </c>
      <c r="K164" s="113">
        <f>J165-D165</f>
        <v>-0.017999999999999988</v>
      </c>
      <c r="L164" s="107">
        <f>J165/D165</f>
        <v>0.7931034482758622</v>
      </c>
      <c r="M164" s="101">
        <f>R164</f>
        <v>0.605</v>
      </c>
      <c r="N164" s="163">
        <f>J164-D164</f>
        <v>1347</v>
      </c>
      <c r="O164" s="65">
        <f>N164/365</f>
        <v>3.6904109589041094</v>
      </c>
      <c r="P164" s="64">
        <v>29.1</v>
      </c>
      <c r="Q164" s="64">
        <v>91.9</v>
      </c>
      <c r="R164" s="66">
        <f>AVERAGE(P164:Q164)/100</f>
        <v>0.605</v>
      </c>
    </row>
    <row r="165" spans="1:18" ht="14.25" customHeight="1">
      <c r="A165" s="97"/>
      <c r="B165" s="99"/>
      <c r="C165" s="106"/>
      <c r="D165" s="2">
        <v>0.087</v>
      </c>
      <c r="E165" s="2">
        <v>0.087</v>
      </c>
      <c r="F165" s="2">
        <v>0.074</v>
      </c>
      <c r="G165" s="2">
        <v>0.09</v>
      </c>
      <c r="H165" s="12">
        <v>0.07</v>
      </c>
      <c r="I165" s="12">
        <v>0.06</v>
      </c>
      <c r="J165" s="14">
        <v>0.069</v>
      </c>
      <c r="K165" s="114"/>
      <c r="L165" s="108"/>
      <c r="M165" s="102"/>
      <c r="N165" s="164"/>
      <c r="O165" s="65"/>
      <c r="P165" s="64"/>
      <c r="Q165" s="64"/>
      <c r="R165" s="66"/>
    </row>
    <row r="166" spans="1:18" ht="14.25" customHeight="1">
      <c r="A166" s="97"/>
      <c r="B166" s="99"/>
      <c r="C166" s="90" t="s">
        <v>52</v>
      </c>
      <c r="D166" s="42">
        <v>40720</v>
      </c>
      <c r="E166" s="42">
        <v>40785</v>
      </c>
      <c r="F166" s="42">
        <v>40874</v>
      </c>
      <c r="G166" s="39">
        <v>40938</v>
      </c>
      <c r="H166" s="40">
        <v>41336</v>
      </c>
      <c r="I166" s="40">
        <v>41680</v>
      </c>
      <c r="J166" s="40">
        <v>42067</v>
      </c>
      <c r="K166" s="113">
        <f>J167-D167</f>
        <v>-0.22999999999999998</v>
      </c>
      <c r="L166" s="107">
        <f>J167/D167</f>
        <v>0.20962199312714777</v>
      </c>
      <c r="M166" s="101">
        <f>R166</f>
        <v>0.605</v>
      </c>
      <c r="N166" s="163">
        <f>J166-D166</f>
        <v>1347</v>
      </c>
      <c r="O166" s="65">
        <f>N166/365</f>
        <v>3.6904109589041094</v>
      </c>
      <c r="P166" s="64">
        <v>29.1</v>
      </c>
      <c r="Q166" s="64">
        <v>91.9</v>
      </c>
      <c r="R166" s="66">
        <f>AVERAGE(P166:Q166)/100</f>
        <v>0.605</v>
      </c>
    </row>
    <row r="167" spans="1:18" ht="14.25" customHeight="1" thickBot="1">
      <c r="A167" s="97"/>
      <c r="B167" s="130"/>
      <c r="C167" s="91"/>
      <c r="D167" s="8">
        <v>0.291</v>
      </c>
      <c r="E167" s="6">
        <v>0.139</v>
      </c>
      <c r="F167" s="8">
        <v>0.122</v>
      </c>
      <c r="G167" s="8">
        <v>0.12</v>
      </c>
      <c r="H167" s="11">
        <v>0.1</v>
      </c>
      <c r="I167" s="11">
        <v>0.08</v>
      </c>
      <c r="J167" s="16">
        <v>0.061</v>
      </c>
      <c r="K167" s="115"/>
      <c r="L167" s="116"/>
      <c r="M167" s="103"/>
      <c r="N167" s="164"/>
      <c r="O167" s="65"/>
      <c r="P167" s="64"/>
      <c r="Q167" s="64"/>
      <c r="R167" s="66"/>
    </row>
    <row r="168" spans="1:18" ht="14.25" customHeight="1">
      <c r="A168" s="97"/>
      <c r="B168" s="99" t="s">
        <v>68</v>
      </c>
      <c r="C168" s="146" t="s">
        <v>69</v>
      </c>
      <c r="D168" s="33">
        <v>40922</v>
      </c>
      <c r="E168" s="29">
        <v>41361</v>
      </c>
      <c r="F168" s="29">
        <v>41700</v>
      </c>
      <c r="G168" s="38"/>
      <c r="H168" s="38"/>
      <c r="I168" s="38"/>
      <c r="J168" s="29">
        <v>42063</v>
      </c>
      <c r="K168" s="125">
        <f>J169-D169</f>
        <v>-0.06999999999999999</v>
      </c>
      <c r="L168" s="142">
        <f>J169/D169</f>
        <v>0.4166666666666667</v>
      </c>
      <c r="M168" s="109">
        <f>R168</f>
        <v>0.6419999999999999</v>
      </c>
      <c r="N168" s="163">
        <f>J168-D168</f>
        <v>1141</v>
      </c>
      <c r="O168" s="65">
        <f>N168/365</f>
        <v>3.126027397260274</v>
      </c>
      <c r="P168" s="64">
        <v>35.3</v>
      </c>
      <c r="Q168" s="64">
        <v>93.1</v>
      </c>
      <c r="R168" s="66">
        <f>AVERAGE(P168:Q168)/100</f>
        <v>0.6419999999999999</v>
      </c>
    </row>
    <row r="169" spans="1:18" ht="14.25" customHeight="1">
      <c r="A169" s="97"/>
      <c r="B169" s="100"/>
      <c r="C169" s="124"/>
      <c r="D169" s="2">
        <v>0.12</v>
      </c>
      <c r="E169" s="12">
        <v>0.04</v>
      </c>
      <c r="F169" s="12">
        <v>0.08</v>
      </c>
      <c r="G169" s="34"/>
      <c r="H169" s="34"/>
      <c r="I169" s="34"/>
      <c r="J169" s="12">
        <v>0.05</v>
      </c>
      <c r="K169" s="85"/>
      <c r="L169" s="108"/>
      <c r="M169" s="102"/>
      <c r="N169" s="164"/>
      <c r="O169" s="65"/>
      <c r="P169" s="64"/>
      <c r="Q169" s="64"/>
      <c r="R169" s="66"/>
    </row>
    <row r="170" spans="1:18" ht="14.25" customHeight="1">
      <c r="A170" s="97"/>
      <c r="B170" s="122" t="s">
        <v>83</v>
      </c>
      <c r="C170" s="123" t="s">
        <v>62</v>
      </c>
      <c r="D170" s="22">
        <v>40720</v>
      </c>
      <c r="E170" s="29">
        <v>41700</v>
      </c>
      <c r="F170" s="29"/>
      <c r="G170" s="29"/>
      <c r="H170" s="36"/>
      <c r="I170" s="36"/>
      <c r="J170" s="29">
        <v>42063</v>
      </c>
      <c r="K170" s="84">
        <f>J171-D171</f>
        <v>-0.019000000000000003</v>
      </c>
      <c r="L170" s="107">
        <f>J171/D171</f>
        <v>0.7246376811594203</v>
      </c>
      <c r="M170" s="101">
        <f>R170</f>
        <v>0.605</v>
      </c>
      <c r="N170" s="163">
        <f>J170-D170</f>
        <v>1343</v>
      </c>
      <c r="O170" s="65">
        <f>N170/365</f>
        <v>3.6794520547945204</v>
      </c>
      <c r="P170" s="64">
        <v>29.1</v>
      </c>
      <c r="Q170" s="64">
        <v>91.9</v>
      </c>
      <c r="R170" s="66">
        <f>AVERAGE(P170:Q170)/100</f>
        <v>0.605</v>
      </c>
    </row>
    <row r="171" spans="1:18" ht="14.25" customHeight="1">
      <c r="A171" s="97"/>
      <c r="B171" s="100"/>
      <c r="C171" s="124"/>
      <c r="D171" s="2">
        <v>0.069</v>
      </c>
      <c r="E171" s="5">
        <v>0.06</v>
      </c>
      <c r="F171" s="5"/>
      <c r="G171" s="5"/>
      <c r="H171" s="41"/>
      <c r="I171" s="41"/>
      <c r="J171" s="5">
        <v>0.05</v>
      </c>
      <c r="K171" s="85"/>
      <c r="L171" s="108"/>
      <c r="M171" s="102"/>
      <c r="N171" s="164"/>
      <c r="O171" s="65"/>
      <c r="P171" s="64"/>
      <c r="Q171" s="64"/>
      <c r="R171" s="66"/>
    </row>
    <row r="172" spans="1:18" ht="14.25" customHeight="1">
      <c r="A172" s="97"/>
      <c r="B172" s="122" t="s">
        <v>12</v>
      </c>
      <c r="C172" s="123" t="s">
        <v>23</v>
      </c>
      <c r="D172" s="22">
        <v>40755</v>
      </c>
      <c r="E172" s="22">
        <v>40862</v>
      </c>
      <c r="F172" s="29">
        <v>41329</v>
      </c>
      <c r="G172" s="29">
        <v>41700</v>
      </c>
      <c r="H172" s="36"/>
      <c r="I172" s="36"/>
      <c r="J172" s="29">
        <v>42063</v>
      </c>
      <c r="K172" s="84">
        <f>J173-D173</f>
        <v>0.012999999999999998</v>
      </c>
      <c r="L172" s="107">
        <f>J173/D173</f>
        <v>1.1940298507462686</v>
      </c>
      <c r="M172" s="101">
        <f>R172</f>
        <v>0.61</v>
      </c>
      <c r="N172" s="163">
        <f>J172-D172</f>
        <v>1308</v>
      </c>
      <c r="O172" s="65">
        <f>N172/365</f>
        <v>3.5835616438356164</v>
      </c>
      <c r="P172" s="64">
        <v>29.9</v>
      </c>
      <c r="Q172" s="64">
        <v>92.1</v>
      </c>
      <c r="R172" s="66">
        <f>AVERAGE(P172:Q172)/100</f>
        <v>0.61</v>
      </c>
    </row>
    <row r="173" spans="1:18" ht="14.25" customHeight="1">
      <c r="A173" s="97"/>
      <c r="B173" s="100"/>
      <c r="C173" s="124"/>
      <c r="D173" s="2">
        <v>0.067</v>
      </c>
      <c r="E173" s="3">
        <v>0.1</v>
      </c>
      <c r="F173" s="5">
        <v>0.07</v>
      </c>
      <c r="G173" s="5">
        <v>0.09</v>
      </c>
      <c r="H173" s="41"/>
      <c r="I173" s="41"/>
      <c r="J173" s="5">
        <v>0.08</v>
      </c>
      <c r="K173" s="85"/>
      <c r="L173" s="108"/>
      <c r="M173" s="102"/>
      <c r="N173" s="164"/>
      <c r="O173" s="65"/>
      <c r="P173" s="64"/>
      <c r="Q173" s="64"/>
      <c r="R173" s="66"/>
    </row>
    <row r="174" spans="1:18" ht="14.25" customHeight="1">
      <c r="A174" s="97"/>
      <c r="B174" s="126" t="s">
        <v>13</v>
      </c>
      <c r="C174" s="123" t="s">
        <v>39</v>
      </c>
      <c r="D174" s="22">
        <v>40755</v>
      </c>
      <c r="E174" s="29">
        <v>41329</v>
      </c>
      <c r="F174" s="29">
        <v>41700</v>
      </c>
      <c r="G174" s="48"/>
      <c r="H174" s="36"/>
      <c r="I174" s="36"/>
      <c r="J174" s="29">
        <v>42063</v>
      </c>
      <c r="K174" s="84">
        <f>J175-D175</f>
        <v>-0.008000000000000007</v>
      </c>
      <c r="L174" s="107">
        <f>J175/D175</f>
        <v>0.8823529411764705</v>
      </c>
      <c r="M174" s="101">
        <f>R174</f>
        <v>0.61</v>
      </c>
      <c r="N174" s="163">
        <f>J174-D174</f>
        <v>1308</v>
      </c>
      <c r="O174" s="65">
        <f>N174/365</f>
        <v>3.5835616438356164</v>
      </c>
      <c r="P174" s="64">
        <v>29.9</v>
      </c>
      <c r="Q174" s="64">
        <v>92.1</v>
      </c>
      <c r="R174" s="66">
        <f>AVERAGE(P174:Q174)/100</f>
        <v>0.61</v>
      </c>
    </row>
    <row r="175" spans="1:18" ht="14.25" customHeight="1">
      <c r="A175" s="97"/>
      <c r="B175" s="100"/>
      <c r="C175" s="124"/>
      <c r="D175" s="3">
        <v>0.068</v>
      </c>
      <c r="E175" s="12">
        <v>0.06</v>
      </c>
      <c r="F175" s="12">
        <v>0.07</v>
      </c>
      <c r="G175" s="41"/>
      <c r="H175" s="41"/>
      <c r="I175" s="41"/>
      <c r="J175" s="5">
        <v>0.06</v>
      </c>
      <c r="K175" s="85"/>
      <c r="L175" s="108"/>
      <c r="M175" s="102"/>
      <c r="N175" s="164"/>
      <c r="O175" s="65"/>
      <c r="P175" s="64"/>
      <c r="Q175" s="64"/>
      <c r="R175" s="66"/>
    </row>
    <row r="176" spans="1:18" ht="14.25" customHeight="1">
      <c r="A176" s="97"/>
      <c r="B176" s="126" t="s">
        <v>70</v>
      </c>
      <c r="C176" s="123" t="s">
        <v>38</v>
      </c>
      <c r="D176" s="22">
        <v>40755</v>
      </c>
      <c r="E176" s="29">
        <v>40862</v>
      </c>
      <c r="F176" s="29">
        <v>41700</v>
      </c>
      <c r="G176" s="48"/>
      <c r="H176" s="36"/>
      <c r="I176" s="36"/>
      <c r="J176" s="29">
        <v>42063</v>
      </c>
      <c r="K176" s="84">
        <f>J177-D177</f>
        <v>0.016</v>
      </c>
      <c r="L176" s="107">
        <f>J177/D177</f>
        <v>1.3636363636363638</v>
      </c>
      <c r="M176" s="101">
        <f>R176</f>
        <v>0.61</v>
      </c>
      <c r="N176" s="163">
        <f>J176-D176</f>
        <v>1308</v>
      </c>
      <c r="O176" s="65">
        <f>N176/365</f>
        <v>3.5835616438356164</v>
      </c>
      <c r="P176" s="64">
        <v>29.9</v>
      </c>
      <c r="Q176" s="64">
        <v>92.1</v>
      </c>
      <c r="R176" s="66">
        <f>AVERAGE(P176:Q176)/100</f>
        <v>0.61</v>
      </c>
    </row>
    <row r="177" spans="1:18" ht="14.25" customHeight="1">
      <c r="A177" s="97"/>
      <c r="B177" s="100"/>
      <c r="C177" s="124"/>
      <c r="D177" s="2">
        <v>0.044</v>
      </c>
      <c r="E177" s="12">
        <v>0.075</v>
      </c>
      <c r="F177" s="12">
        <v>0.04</v>
      </c>
      <c r="G177" s="41"/>
      <c r="H177" s="41"/>
      <c r="I177" s="41"/>
      <c r="J177" s="12">
        <v>0.06</v>
      </c>
      <c r="K177" s="85"/>
      <c r="L177" s="108"/>
      <c r="M177" s="102"/>
      <c r="N177" s="164"/>
      <c r="O177" s="65"/>
      <c r="P177" s="64"/>
      <c r="Q177" s="64"/>
      <c r="R177" s="66"/>
    </row>
    <row r="178" spans="1:18" ht="14.25" customHeight="1">
      <c r="A178" s="97"/>
      <c r="B178" s="126" t="s">
        <v>71</v>
      </c>
      <c r="C178" s="123" t="s">
        <v>72</v>
      </c>
      <c r="D178" s="22">
        <v>40922</v>
      </c>
      <c r="E178" s="29">
        <v>41329</v>
      </c>
      <c r="F178" s="29">
        <v>41700</v>
      </c>
      <c r="G178" s="38"/>
      <c r="H178" s="38"/>
      <c r="I178" s="38"/>
      <c r="J178" s="29">
        <v>42063</v>
      </c>
      <c r="K178" s="84">
        <f>J179-D179</f>
        <v>-0.25</v>
      </c>
      <c r="L178" s="107">
        <f>J179/D179</f>
        <v>0.1935483870967742</v>
      </c>
      <c r="M178" s="101">
        <f>R178</f>
        <v>0.6419999999999999</v>
      </c>
      <c r="N178" s="163">
        <f>J178-D178</f>
        <v>1141</v>
      </c>
      <c r="O178" s="65">
        <f>N178/365</f>
        <v>3.126027397260274</v>
      </c>
      <c r="P178" s="64">
        <v>35.3</v>
      </c>
      <c r="Q178" s="64">
        <v>93.1</v>
      </c>
      <c r="R178" s="66">
        <f>AVERAGE(P178:Q178)/100</f>
        <v>0.6419999999999999</v>
      </c>
    </row>
    <row r="179" spans="1:18" ht="14.25" customHeight="1" thickBot="1">
      <c r="A179" s="98"/>
      <c r="B179" s="100"/>
      <c r="C179" s="124"/>
      <c r="D179" s="4">
        <v>0.31</v>
      </c>
      <c r="E179" s="12">
        <v>0.09</v>
      </c>
      <c r="F179" s="12">
        <v>0.13</v>
      </c>
      <c r="G179" s="34"/>
      <c r="H179" s="34"/>
      <c r="I179" s="34"/>
      <c r="J179" s="12">
        <v>0.06</v>
      </c>
      <c r="K179" s="85"/>
      <c r="L179" s="116"/>
      <c r="M179" s="103"/>
      <c r="N179" s="164"/>
      <c r="O179" s="65"/>
      <c r="P179" s="64"/>
      <c r="Q179" s="64"/>
      <c r="R179" s="66"/>
    </row>
    <row r="180" spans="1:18" ht="18.75" customHeight="1">
      <c r="A180" s="132" t="s">
        <v>54</v>
      </c>
      <c r="B180" s="150" t="s">
        <v>63</v>
      </c>
      <c r="C180" s="148" t="s">
        <v>62</v>
      </c>
      <c r="D180" s="19">
        <v>40726</v>
      </c>
      <c r="E180" s="20">
        <v>41676</v>
      </c>
      <c r="F180" s="51"/>
      <c r="G180" s="51"/>
      <c r="H180" s="51"/>
      <c r="I180" s="51"/>
      <c r="J180" s="20">
        <v>42063</v>
      </c>
      <c r="K180" s="136">
        <f>J181-D181</f>
        <v>-0.033</v>
      </c>
      <c r="L180" s="142">
        <f>J181/D181</f>
        <v>0.6024096385542169</v>
      </c>
      <c r="M180" s="109">
        <f>R180</f>
        <v>0.605</v>
      </c>
      <c r="N180" s="163">
        <f>J180-D180</f>
        <v>1337</v>
      </c>
      <c r="O180" s="65">
        <f>N180/365</f>
        <v>3.663013698630137</v>
      </c>
      <c r="P180" s="64">
        <v>29.1</v>
      </c>
      <c r="Q180" s="64">
        <v>91.9</v>
      </c>
      <c r="R180" s="66">
        <f>AVERAGE(P180:Q180)/100</f>
        <v>0.605</v>
      </c>
    </row>
    <row r="181" spans="1:18" ht="18.75" customHeight="1">
      <c r="A181" s="97"/>
      <c r="B181" s="151"/>
      <c r="C181" s="149"/>
      <c r="D181" s="2">
        <v>0.083</v>
      </c>
      <c r="E181" s="12">
        <v>0.07</v>
      </c>
      <c r="F181" s="41"/>
      <c r="G181" s="41"/>
      <c r="H181" s="41"/>
      <c r="I181" s="41"/>
      <c r="J181" s="12">
        <v>0.05</v>
      </c>
      <c r="K181" s="85"/>
      <c r="L181" s="108"/>
      <c r="M181" s="102"/>
      <c r="N181" s="164"/>
      <c r="O181" s="65"/>
      <c r="P181" s="64"/>
      <c r="Q181" s="64"/>
      <c r="R181" s="66"/>
    </row>
    <row r="182" spans="1:18" ht="18.75" customHeight="1">
      <c r="A182" s="97"/>
      <c r="B182" s="88" t="s">
        <v>61</v>
      </c>
      <c r="C182" s="152"/>
      <c r="D182" s="22">
        <v>40860</v>
      </c>
      <c r="E182" s="23">
        <v>41676</v>
      </c>
      <c r="F182" s="38"/>
      <c r="G182" s="38"/>
      <c r="H182" s="38"/>
      <c r="I182" s="38"/>
      <c r="J182" s="29">
        <v>42063</v>
      </c>
      <c r="K182" s="84">
        <f>J183-D183</f>
        <v>-0.012999999999999998</v>
      </c>
      <c r="L182" s="107">
        <f>J183/D183</f>
        <v>0.8602150537634409</v>
      </c>
      <c r="M182" s="101">
        <f>R182</f>
        <v>0.6285000000000001</v>
      </c>
      <c r="N182" s="163">
        <f>J182-D182</f>
        <v>1203</v>
      </c>
      <c r="O182" s="65">
        <f>N182/365</f>
        <v>3.2958904109589042</v>
      </c>
      <c r="P182" s="65">
        <v>33</v>
      </c>
      <c r="Q182" s="64">
        <v>92.7</v>
      </c>
      <c r="R182" s="66">
        <f>AVERAGE(P182:Q182)/100</f>
        <v>0.6285000000000001</v>
      </c>
    </row>
    <row r="183" spans="1:18" ht="18.75" customHeight="1">
      <c r="A183" s="97"/>
      <c r="B183" s="147"/>
      <c r="C183" s="153"/>
      <c r="D183" s="2">
        <v>0.093</v>
      </c>
      <c r="E183" s="12">
        <v>0.06</v>
      </c>
      <c r="F183" s="34"/>
      <c r="G183" s="34"/>
      <c r="H183" s="34"/>
      <c r="I183" s="34"/>
      <c r="J183" s="12">
        <v>0.08</v>
      </c>
      <c r="K183" s="85"/>
      <c r="L183" s="108"/>
      <c r="M183" s="102"/>
      <c r="N183" s="164"/>
      <c r="O183" s="65"/>
      <c r="P183" s="64"/>
      <c r="Q183" s="64"/>
      <c r="R183" s="66"/>
    </row>
    <row r="184" spans="1:18" ht="18.75" customHeight="1">
      <c r="A184" s="97"/>
      <c r="B184" s="88" t="s">
        <v>64</v>
      </c>
      <c r="C184" s="152" t="s">
        <v>81</v>
      </c>
      <c r="D184" s="22">
        <v>40827</v>
      </c>
      <c r="E184" s="23">
        <v>41676</v>
      </c>
      <c r="F184" s="38"/>
      <c r="G184" s="38"/>
      <c r="H184" s="38"/>
      <c r="I184" s="38"/>
      <c r="J184" s="29">
        <v>42063</v>
      </c>
      <c r="K184" s="84">
        <f>J185-D185</f>
        <v>-0.016</v>
      </c>
      <c r="L184" s="107">
        <f>J185/D185</f>
        <v>0.7894736842105263</v>
      </c>
      <c r="M184" s="101">
        <f>R184</f>
        <v>0.622</v>
      </c>
      <c r="N184" s="163">
        <f>J184-D184</f>
        <v>1236</v>
      </c>
      <c r="O184" s="65">
        <f>N184/365</f>
        <v>3.3863013698630136</v>
      </c>
      <c r="P184" s="64">
        <v>31.9</v>
      </c>
      <c r="Q184" s="64">
        <v>92.5</v>
      </c>
      <c r="R184" s="66">
        <f>AVERAGE(P184:Q184)/100</f>
        <v>0.622</v>
      </c>
    </row>
    <row r="185" spans="1:18" ht="18.75" customHeight="1">
      <c r="A185" s="97"/>
      <c r="B185" s="147"/>
      <c r="C185" s="153"/>
      <c r="D185" s="2">
        <v>0.076</v>
      </c>
      <c r="E185" s="12">
        <v>0.05</v>
      </c>
      <c r="F185" s="34"/>
      <c r="G185" s="34"/>
      <c r="H185" s="34"/>
      <c r="I185" s="34"/>
      <c r="J185" s="12">
        <v>0.06</v>
      </c>
      <c r="K185" s="85"/>
      <c r="L185" s="108"/>
      <c r="M185" s="102"/>
      <c r="N185" s="164"/>
      <c r="O185" s="65"/>
      <c r="P185" s="64"/>
      <c r="Q185" s="64"/>
      <c r="R185" s="66"/>
    </row>
    <row r="186" spans="1:18" ht="18.75" customHeight="1">
      <c r="A186" s="97"/>
      <c r="B186" s="88" t="s">
        <v>79</v>
      </c>
      <c r="C186" s="152" t="s">
        <v>82</v>
      </c>
      <c r="D186" s="22">
        <v>40726</v>
      </c>
      <c r="E186" s="36" t="s">
        <v>80</v>
      </c>
      <c r="F186" s="38"/>
      <c r="G186" s="38"/>
      <c r="H186" s="38"/>
      <c r="I186" s="38"/>
      <c r="J186" s="29">
        <v>42063</v>
      </c>
      <c r="K186" s="84">
        <f>J187-D187</f>
        <v>-0.259</v>
      </c>
      <c r="L186" s="107">
        <f>J187/D187</f>
        <v>0.2127659574468085</v>
      </c>
      <c r="M186" s="101">
        <f>R186</f>
        <v>0.605</v>
      </c>
      <c r="N186" s="163">
        <f>J186-D186</f>
        <v>1337</v>
      </c>
      <c r="O186" s="65">
        <f>N186/365</f>
        <v>3.663013698630137</v>
      </c>
      <c r="P186" s="64">
        <v>29.1</v>
      </c>
      <c r="Q186" s="64">
        <v>91.9</v>
      </c>
      <c r="R186" s="66">
        <f>AVERAGE(P186:Q186)/100</f>
        <v>0.605</v>
      </c>
    </row>
    <row r="187" spans="1:18" ht="18.75" customHeight="1" thickBot="1">
      <c r="A187" s="98"/>
      <c r="B187" s="89"/>
      <c r="C187" s="154"/>
      <c r="D187" s="8">
        <v>0.329</v>
      </c>
      <c r="E187" s="18">
        <v>0.13</v>
      </c>
      <c r="F187" s="32"/>
      <c r="G187" s="32"/>
      <c r="H187" s="32"/>
      <c r="I187" s="32"/>
      <c r="J187" s="18">
        <v>0.07</v>
      </c>
      <c r="K187" s="92"/>
      <c r="L187" s="116"/>
      <c r="M187" s="103"/>
      <c r="N187" s="164"/>
      <c r="O187" s="65"/>
      <c r="P187" s="64"/>
      <c r="Q187" s="64"/>
      <c r="R187" s="66"/>
    </row>
    <row r="188" spans="12:18" ht="18.75">
      <c r="L188" s="117">
        <f>AVERAGE(L10:L187)</f>
        <v>0.662795179873018</v>
      </c>
      <c r="M188" s="104">
        <v>0.63</v>
      </c>
      <c r="N188" s="161">
        <f>AVERAGE(N10:N187)</f>
        <v>1306.2359550561798</v>
      </c>
      <c r="O188" s="155">
        <f>AVERAGE(O10:O187)</f>
        <v>3.578728643989533</v>
      </c>
      <c r="P188" s="155">
        <f>AVERAGE(P10:P187)</f>
        <v>30.299999999999994</v>
      </c>
      <c r="Q188" s="155">
        <f>AVERAGE(Q10:Q187)</f>
        <v>92.15617977528089</v>
      </c>
      <c r="R188" s="104">
        <f>AVERAGE(R10:R187)</f>
        <v>0.6122808988764042</v>
      </c>
    </row>
    <row r="189" spans="12:18" ht="19.5" thickBot="1">
      <c r="L189" s="118"/>
      <c r="M189" s="105"/>
      <c r="N189" s="162"/>
      <c r="O189" s="156"/>
      <c r="P189" s="156"/>
      <c r="Q189" s="156"/>
      <c r="R189" s="105"/>
    </row>
    <row r="190" spans="13:14" ht="18.75">
      <c r="M190" s="68" t="s">
        <v>122</v>
      </c>
      <c r="N190" s="62" t="s">
        <v>121</v>
      </c>
    </row>
    <row r="191" spans="13:18" ht="18.75">
      <c r="M191" s="68" t="s">
        <v>123</v>
      </c>
      <c r="N191" s="62" t="s">
        <v>124</v>
      </c>
      <c r="P191" s="62">
        <v>43.8</v>
      </c>
      <c r="Q191" s="62">
        <v>49.5</v>
      </c>
      <c r="R191" s="62">
        <f>P191+Q191</f>
        <v>93.3</v>
      </c>
    </row>
    <row r="192" spans="16:18" ht="18.75">
      <c r="P192" s="62">
        <v>13.2</v>
      </c>
      <c r="Q192" s="62">
        <v>45.6</v>
      </c>
      <c r="R192" s="62">
        <f>P192+Q192</f>
        <v>58.8</v>
      </c>
    </row>
    <row r="193" ht="18.75">
      <c r="R193" s="77">
        <f>R192/R191</f>
        <v>0.6302250803858521</v>
      </c>
    </row>
  </sheetData>
  <sheetProtection/>
  <mergeCells count="536">
    <mergeCell ref="N176:N177"/>
    <mergeCell ref="N178:N179"/>
    <mergeCell ref="N180:N181"/>
    <mergeCell ref="N182:N183"/>
    <mergeCell ref="N184:N185"/>
    <mergeCell ref="N186:N187"/>
    <mergeCell ref="N164:N165"/>
    <mergeCell ref="N166:N167"/>
    <mergeCell ref="N168:N169"/>
    <mergeCell ref="N170:N171"/>
    <mergeCell ref="N172:N173"/>
    <mergeCell ref="N174:N175"/>
    <mergeCell ref="N152:N153"/>
    <mergeCell ref="N154:N155"/>
    <mergeCell ref="N156:N157"/>
    <mergeCell ref="N158:N159"/>
    <mergeCell ref="N160:N161"/>
    <mergeCell ref="N162:N163"/>
    <mergeCell ref="N140:N141"/>
    <mergeCell ref="N142:N143"/>
    <mergeCell ref="N144:N145"/>
    <mergeCell ref="N146:N147"/>
    <mergeCell ref="N148:N149"/>
    <mergeCell ref="N150:N151"/>
    <mergeCell ref="N128:N129"/>
    <mergeCell ref="N130:N131"/>
    <mergeCell ref="N132:N133"/>
    <mergeCell ref="N134:N135"/>
    <mergeCell ref="N136:N137"/>
    <mergeCell ref="N138:N139"/>
    <mergeCell ref="N116:N117"/>
    <mergeCell ref="N118:N119"/>
    <mergeCell ref="N120:N121"/>
    <mergeCell ref="N122:N123"/>
    <mergeCell ref="N124:N125"/>
    <mergeCell ref="N126:N127"/>
    <mergeCell ref="N104:N105"/>
    <mergeCell ref="N106:N107"/>
    <mergeCell ref="N108:N109"/>
    <mergeCell ref="N110:N111"/>
    <mergeCell ref="N112:N113"/>
    <mergeCell ref="N114:N115"/>
    <mergeCell ref="N92:N93"/>
    <mergeCell ref="N94:N95"/>
    <mergeCell ref="N96:N97"/>
    <mergeCell ref="N98:N99"/>
    <mergeCell ref="N100:N101"/>
    <mergeCell ref="N102:N103"/>
    <mergeCell ref="N80:N81"/>
    <mergeCell ref="N82:N83"/>
    <mergeCell ref="N84:N85"/>
    <mergeCell ref="N86:N87"/>
    <mergeCell ref="N88:N89"/>
    <mergeCell ref="N90:N91"/>
    <mergeCell ref="N68:N69"/>
    <mergeCell ref="N70:N71"/>
    <mergeCell ref="N72:N73"/>
    <mergeCell ref="N74:N75"/>
    <mergeCell ref="N76:N77"/>
    <mergeCell ref="N78:N79"/>
    <mergeCell ref="N56:N57"/>
    <mergeCell ref="N58:N59"/>
    <mergeCell ref="N60:N61"/>
    <mergeCell ref="N62:N63"/>
    <mergeCell ref="N64:N65"/>
    <mergeCell ref="N66:N67"/>
    <mergeCell ref="N44:N45"/>
    <mergeCell ref="N46:N47"/>
    <mergeCell ref="N48:N49"/>
    <mergeCell ref="N50:N51"/>
    <mergeCell ref="N52:N53"/>
    <mergeCell ref="N54:N55"/>
    <mergeCell ref="N32:N33"/>
    <mergeCell ref="N34:N35"/>
    <mergeCell ref="N36:N37"/>
    <mergeCell ref="N38:N39"/>
    <mergeCell ref="N40:N41"/>
    <mergeCell ref="N42:N43"/>
    <mergeCell ref="N20:N21"/>
    <mergeCell ref="N22:N23"/>
    <mergeCell ref="N24:N25"/>
    <mergeCell ref="N26:N27"/>
    <mergeCell ref="N28:N29"/>
    <mergeCell ref="N30:N31"/>
    <mergeCell ref="B64:B65"/>
    <mergeCell ref="C64:C65"/>
    <mergeCell ref="K64:K65"/>
    <mergeCell ref="L64:L65"/>
    <mergeCell ref="M64:M65"/>
    <mergeCell ref="N10:N11"/>
    <mergeCell ref="N12:N13"/>
    <mergeCell ref="N14:N15"/>
    <mergeCell ref="N16:N17"/>
    <mergeCell ref="N18:N19"/>
    <mergeCell ref="B94:B95"/>
    <mergeCell ref="C94:C95"/>
    <mergeCell ref="K94:K95"/>
    <mergeCell ref="L94:L95"/>
    <mergeCell ref="M94:M95"/>
    <mergeCell ref="N188:N189"/>
    <mergeCell ref="K130:K131"/>
    <mergeCell ref="L130:L131"/>
    <mergeCell ref="B184:B185"/>
    <mergeCell ref="C184:C185"/>
    <mergeCell ref="C90:C91"/>
    <mergeCell ref="K90:K91"/>
    <mergeCell ref="L90:L91"/>
    <mergeCell ref="M90:M91"/>
    <mergeCell ref="B92:B93"/>
    <mergeCell ref="C92:C93"/>
    <mergeCell ref="K92:K93"/>
    <mergeCell ref="L92:L93"/>
    <mergeCell ref="M92:M93"/>
    <mergeCell ref="B86:B87"/>
    <mergeCell ref="C86:C87"/>
    <mergeCell ref="K86:K87"/>
    <mergeCell ref="L86:L87"/>
    <mergeCell ref="M86:M87"/>
    <mergeCell ref="B88:B91"/>
    <mergeCell ref="C88:C89"/>
    <mergeCell ref="K88:K89"/>
    <mergeCell ref="L88:L89"/>
    <mergeCell ref="M88:M89"/>
    <mergeCell ref="B82:B85"/>
    <mergeCell ref="C82:C83"/>
    <mergeCell ref="K82:K83"/>
    <mergeCell ref="L82:L83"/>
    <mergeCell ref="M82:M83"/>
    <mergeCell ref="C84:C85"/>
    <mergeCell ref="K84:K85"/>
    <mergeCell ref="L84:L85"/>
    <mergeCell ref="M84:M85"/>
    <mergeCell ref="K76:K77"/>
    <mergeCell ref="L76:L77"/>
    <mergeCell ref="M76:M77"/>
    <mergeCell ref="B78:B81"/>
    <mergeCell ref="C78:C79"/>
    <mergeCell ref="K78:K79"/>
    <mergeCell ref="L78:L79"/>
    <mergeCell ref="M78:M79"/>
    <mergeCell ref="C80:C81"/>
    <mergeCell ref="K80:K81"/>
    <mergeCell ref="C72:C73"/>
    <mergeCell ref="K72:K73"/>
    <mergeCell ref="L72:L73"/>
    <mergeCell ref="M72:M73"/>
    <mergeCell ref="B74:B77"/>
    <mergeCell ref="C74:C75"/>
    <mergeCell ref="K74:K75"/>
    <mergeCell ref="L74:L75"/>
    <mergeCell ref="M74:M75"/>
    <mergeCell ref="C76:C77"/>
    <mergeCell ref="B68:B69"/>
    <mergeCell ref="C68:C69"/>
    <mergeCell ref="K68:K69"/>
    <mergeCell ref="L68:L69"/>
    <mergeCell ref="M68:M69"/>
    <mergeCell ref="B70:B73"/>
    <mergeCell ref="C70:C71"/>
    <mergeCell ref="K70:K71"/>
    <mergeCell ref="L70:L71"/>
    <mergeCell ref="M70:M71"/>
    <mergeCell ref="B62:B63"/>
    <mergeCell ref="C62:C63"/>
    <mergeCell ref="K62:K63"/>
    <mergeCell ref="L62:L63"/>
    <mergeCell ref="M62:M63"/>
    <mergeCell ref="B66:B67"/>
    <mergeCell ref="C66:C67"/>
    <mergeCell ref="K66:K67"/>
    <mergeCell ref="L66:L67"/>
    <mergeCell ref="M66:M67"/>
    <mergeCell ref="K58:K59"/>
    <mergeCell ref="L58:L59"/>
    <mergeCell ref="M58:M59"/>
    <mergeCell ref="B60:B61"/>
    <mergeCell ref="C60:C61"/>
    <mergeCell ref="K60:K61"/>
    <mergeCell ref="L60:L61"/>
    <mergeCell ref="M60:M61"/>
    <mergeCell ref="B54:B59"/>
    <mergeCell ref="C54:C55"/>
    <mergeCell ref="K50:K51"/>
    <mergeCell ref="K54:K55"/>
    <mergeCell ref="L54:L55"/>
    <mergeCell ref="M54:M55"/>
    <mergeCell ref="C56:C57"/>
    <mergeCell ref="K56:K57"/>
    <mergeCell ref="L56:L57"/>
    <mergeCell ref="M56:M57"/>
    <mergeCell ref="B42:B43"/>
    <mergeCell ref="L32:L33"/>
    <mergeCell ref="C58:C59"/>
    <mergeCell ref="B44:B47"/>
    <mergeCell ref="K44:K45"/>
    <mergeCell ref="C46:C47"/>
    <mergeCell ref="K46:K47"/>
    <mergeCell ref="L46:L47"/>
    <mergeCell ref="C52:C53"/>
    <mergeCell ref="K52:K53"/>
    <mergeCell ref="B30:B33"/>
    <mergeCell ref="C30:C31"/>
    <mergeCell ref="K30:K31"/>
    <mergeCell ref="L30:L31"/>
    <mergeCell ref="M30:M31"/>
    <mergeCell ref="C32:C33"/>
    <mergeCell ref="K32:K33"/>
    <mergeCell ref="M52:M53"/>
    <mergeCell ref="O188:O189"/>
    <mergeCell ref="P188:P189"/>
    <mergeCell ref="M36:M37"/>
    <mergeCell ref="B48:B53"/>
    <mergeCell ref="C48:C49"/>
    <mergeCell ref="K48:K49"/>
    <mergeCell ref="L48:L49"/>
    <mergeCell ref="M48:M49"/>
    <mergeCell ref="C50:C51"/>
    <mergeCell ref="M50:M51"/>
    <mergeCell ref="B34:B37"/>
    <mergeCell ref="C34:C35"/>
    <mergeCell ref="K34:K35"/>
    <mergeCell ref="L34:L35"/>
    <mergeCell ref="M34:M35"/>
    <mergeCell ref="C36:C37"/>
    <mergeCell ref="K36:K37"/>
    <mergeCell ref="L36:L37"/>
    <mergeCell ref="M46:M47"/>
    <mergeCell ref="L184:L185"/>
    <mergeCell ref="B138:B141"/>
    <mergeCell ref="C146:C147"/>
    <mergeCell ref="K146:K147"/>
    <mergeCell ref="B172:B173"/>
    <mergeCell ref="B146:B147"/>
    <mergeCell ref="K160:K161"/>
    <mergeCell ref="L160:L161"/>
    <mergeCell ref="L146:L147"/>
    <mergeCell ref="M26:M27"/>
    <mergeCell ref="M28:M29"/>
    <mergeCell ref="Q188:Q189"/>
    <mergeCell ref="A30:A63"/>
    <mergeCell ref="A10:A29"/>
    <mergeCell ref="B158:B159"/>
    <mergeCell ref="A118:A133"/>
    <mergeCell ref="B130:B131"/>
    <mergeCell ref="B134:B137"/>
    <mergeCell ref="B38:B41"/>
    <mergeCell ref="A64:A95"/>
    <mergeCell ref="A96:A117"/>
    <mergeCell ref="C138:C139"/>
    <mergeCell ref="K138:K139"/>
    <mergeCell ref="L138:L139"/>
    <mergeCell ref="C130:C131"/>
    <mergeCell ref="L136:L137"/>
    <mergeCell ref="C134:C135"/>
    <mergeCell ref="K134:K135"/>
    <mergeCell ref="L134:L135"/>
    <mergeCell ref="M32:M33"/>
    <mergeCell ref="C38:C39"/>
    <mergeCell ref="K38:K39"/>
    <mergeCell ref="L38:L39"/>
    <mergeCell ref="M38:M39"/>
    <mergeCell ref="B148:B151"/>
    <mergeCell ref="C144:C145"/>
    <mergeCell ref="K144:K145"/>
    <mergeCell ref="L144:L145"/>
    <mergeCell ref="K136:K137"/>
    <mergeCell ref="L148:L149"/>
    <mergeCell ref="C150:C151"/>
    <mergeCell ref="K150:K151"/>
    <mergeCell ref="L150:L151"/>
    <mergeCell ref="L154:L155"/>
    <mergeCell ref="C148:C149"/>
    <mergeCell ref="K148:K149"/>
    <mergeCell ref="L152:L153"/>
    <mergeCell ref="C154:C155"/>
    <mergeCell ref="L158:L159"/>
    <mergeCell ref="B152:B155"/>
    <mergeCell ref="C152:C153"/>
    <mergeCell ref="K152:K153"/>
    <mergeCell ref="K156:K157"/>
    <mergeCell ref="L156:L157"/>
    <mergeCell ref="K154:K155"/>
    <mergeCell ref="B156:B157"/>
    <mergeCell ref="B186:B187"/>
    <mergeCell ref="C180:C181"/>
    <mergeCell ref="K180:K181"/>
    <mergeCell ref="L180:L181"/>
    <mergeCell ref="B180:B181"/>
    <mergeCell ref="C182:C183"/>
    <mergeCell ref="K182:K183"/>
    <mergeCell ref="L182:L183"/>
    <mergeCell ref="C186:C187"/>
    <mergeCell ref="K184:K185"/>
    <mergeCell ref="L178:L179"/>
    <mergeCell ref="C172:C173"/>
    <mergeCell ref="L174:L175"/>
    <mergeCell ref="C176:C177"/>
    <mergeCell ref="K176:K177"/>
    <mergeCell ref="B182:B183"/>
    <mergeCell ref="K142:K143"/>
    <mergeCell ref="L142:L143"/>
    <mergeCell ref="K172:K173"/>
    <mergeCell ref="L172:L173"/>
    <mergeCell ref="C156:C157"/>
    <mergeCell ref="C158:C159"/>
    <mergeCell ref="K158:K159"/>
    <mergeCell ref="K162:K163"/>
    <mergeCell ref="L162:L163"/>
    <mergeCell ref="C168:C169"/>
    <mergeCell ref="B178:B179"/>
    <mergeCell ref="C178:C179"/>
    <mergeCell ref="K178:K179"/>
    <mergeCell ref="K174:K175"/>
    <mergeCell ref="B160:B163"/>
    <mergeCell ref="C160:C161"/>
    <mergeCell ref="B168:B169"/>
    <mergeCell ref="B176:B177"/>
    <mergeCell ref="K168:K169"/>
    <mergeCell ref="C136:C137"/>
    <mergeCell ref="A180:A187"/>
    <mergeCell ref="A134:A145"/>
    <mergeCell ref="B174:B175"/>
    <mergeCell ref="C174:C175"/>
    <mergeCell ref="C140:C141"/>
    <mergeCell ref="B164:B167"/>
    <mergeCell ref="C164:C165"/>
    <mergeCell ref="B142:B145"/>
    <mergeCell ref="C142:C143"/>
    <mergeCell ref="K140:K141"/>
    <mergeCell ref="L140:L141"/>
    <mergeCell ref="B120:B121"/>
    <mergeCell ref="C120:C121"/>
    <mergeCell ref="K120:K121"/>
    <mergeCell ref="L120:L121"/>
    <mergeCell ref="L124:L125"/>
    <mergeCell ref="B122:B125"/>
    <mergeCell ref="C122:C123"/>
    <mergeCell ref="K122:K123"/>
    <mergeCell ref="L122:L123"/>
    <mergeCell ref="B118:B119"/>
    <mergeCell ref="C118:C119"/>
    <mergeCell ref="K118:K119"/>
    <mergeCell ref="L118:L119"/>
    <mergeCell ref="B132:B133"/>
    <mergeCell ref="C132:C133"/>
    <mergeCell ref="K132:K133"/>
    <mergeCell ref="L132:L133"/>
    <mergeCell ref="B126:B127"/>
    <mergeCell ref="C126:C127"/>
    <mergeCell ref="K126:K127"/>
    <mergeCell ref="L126:L127"/>
    <mergeCell ref="B128:B129"/>
    <mergeCell ref="C128:C129"/>
    <mergeCell ref="K128:K129"/>
    <mergeCell ref="L128:L129"/>
    <mergeCell ref="C124:C125"/>
    <mergeCell ref="K124:K125"/>
    <mergeCell ref="C98:C99"/>
    <mergeCell ref="K98:K99"/>
    <mergeCell ref="L98:L99"/>
    <mergeCell ref="C100:C101"/>
    <mergeCell ref="K100:K101"/>
    <mergeCell ref="K102:K103"/>
    <mergeCell ref="L102:L103"/>
    <mergeCell ref="C104:C105"/>
    <mergeCell ref="C40:C41"/>
    <mergeCell ref="C106:C107"/>
    <mergeCell ref="K106:K107"/>
    <mergeCell ref="K110:K111"/>
    <mergeCell ref="L110:L111"/>
    <mergeCell ref="K108:K109"/>
    <mergeCell ref="L108:L109"/>
    <mergeCell ref="C108:C109"/>
    <mergeCell ref="L50:L51"/>
    <mergeCell ref="L52:L53"/>
    <mergeCell ref="C14:C15"/>
    <mergeCell ref="C112:C113"/>
    <mergeCell ref="K112:K113"/>
    <mergeCell ref="L112:L113"/>
    <mergeCell ref="L20:L21"/>
    <mergeCell ref="B116:B117"/>
    <mergeCell ref="C116:C117"/>
    <mergeCell ref="K116:K117"/>
    <mergeCell ref="L116:L117"/>
    <mergeCell ref="K104:K105"/>
    <mergeCell ref="B10:B13"/>
    <mergeCell ref="C10:C11"/>
    <mergeCell ref="K10:K11"/>
    <mergeCell ref="L10:L11"/>
    <mergeCell ref="C12:C13"/>
    <mergeCell ref="K12:K13"/>
    <mergeCell ref="L12:L13"/>
    <mergeCell ref="C16:C17"/>
    <mergeCell ref="K16:K17"/>
    <mergeCell ref="L16:L17"/>
    <mergeCell ref="K18:K19"/>
    <mergeCell ref="C18:C19"/>
    <mergeCell ref="L24:L25"/>
    <mergeCell ref="L18:L19"/>
    <mergeCell ref="K40:K41"/>
    <mergeCell ref="L40:L41"/>
    <mergeCell ref="K42:K43"/>
    <mergeCell ref="K24:K25"/>
    <mergeCell ref="K14:K15"/>
    <mergeCell ref="L14:L15"/>
    <mergeCell ref="K26:K27"/>
    <mergeCell ref="L26:L27"/>
    <mergeCell ref="C28:C29"/>
    <mergeCell ref="K28:K29"/>
    <mergeCell ref="L28:L29"/>
    <mergeCell ref="K22:K23"/>
    <mergeCell ref="L22:L23"/>
    <mergeCell ref="K20:K21"/>
    <mergeCell ref="C110:C111"/>
    <mergeCell ref="C42:C43"/>
    <mergeCell ref="R188:R189"/>
    <mergeCell ref="A146:A179"/>
    <mergeCell ref="C24:C25"/>
    <mergeCell ref="C20:C21"/>
    <mergeCell ref="B102:B107"/>
    <mergeCell ref="C102:C103"/>
    <mergeCell ref="B98:B101"/>
    <mergeCell ref="B22:B23"/>
    <mergeCell ref="C22:C23"/>
    <mergeCell ref="C44:C45"/>
    <mergeCell ref="A1:C1"/>
    <mergeCell ref="B14:B17"/>
    <mergeCell ref="B18:B19"/>
    <mergeCell ref="B20:B21"/>
    <mergeCell ref="B24:B25"/>
    <mergeCell ref="B26:B29"/>
    <mergeCell ref="C26:C27"/>
    <mergeCell ref="B170:B171"/>
    <mergeCell ref="C170:C171"/>
    <mergeCell ref="K170:K171"/>
    <mergeCell ref="L170:L171"/>
    <mergeCell ref="K96:K97"/>
    <mergeCell ref="B108:B111"/>
    <mergeCell ref="C162:C163"/>
    <mergeCell ref="L106:L107"/>
    <mergeCell ref="L100:L101"/>
    <mergeCell ref="L104:L105"/>
    <mergeCell ref="K164:K165"/>
    <mergeCell ref="L164:L165"/>
    <mergeCell ref="C166:C167"/>
    <mergeCell ref="K166:K167"/>
    <mergeCell ref="L166:L167"/>
    <mergeCell ref="L188:L189"/>
    <mergeCell ref="L176:L177"/>
    <mergeCell ref="K186:K187"/>
    <mergeCell ref="L186:L187"/>
    <mergeCell ref="L168:L169"/>
    <mergeCell ref="M10:M11"/>
    <mergeCell ref="M12:M13"/>
    <mergeCell ref="M14:M15"/>
    <mergeCell ref="M16:M17"/>
    <mergeCell ref="M18:M19"/>
    <mergeCell ref="M20:M21"/>
    <mergeCell ref="M22:M23"/>
    <mergeCell ref="M24:M25"/>
    <mergeCell ref="M96:M97"/>
    <mergeCell ref="M40:M41"/>
    <mergeCell ref="L42:L43"/>
    <mergeCell ref="M42:M43"/>
    <mergeCell ref="L44:L45"/>
    <mergeCell ref="M44:M45"/>
    <mergeCell ref="L80:L81"/>
    <mergeCell ref="M80:M81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116:M117"/>
    <mergeCell ref="M118:M119"/>
    <mergeCell ref="M120:M121"/>
    <mergeCell ref="M122:M123"/>
    <mergeCell ref="M124:M125"/>
    <mergeCell ref="M126:M127"/>
    <mergeCell ref="M128:M129"/>
    <mergeCell ref="M130:M131"/>
    <mergeCell ref="M132:M133"/>
    <mergeCell ref="M134:M135"/>
    <mergeCell ref="M136:M137"/>
    <mergeCell ref="M138:M139"/>
    <mergeCell ref="M140:M141"/>
    <mergeCell ref="M142:M143"/>
    <mergeCell ref="M144:M145"/>
    <mergeCell ref="M146:M147"/>
    <mergeCell ref="M148:M149"/>
    <mergeCell ref="M150:M151"/>
    <mergeCell ref="M152:M153"/>
    <mergeCell ref="M154:M155"/>
    <mergeCell ref="M156:M157"/>
    <mergeCell ref="M158:M159"/>
    <mergeCell ref="M178:M179"/>
    <mergeCell ref="M180:M181"/>
    <mergeCell ref="M182:M183"/>
    <mergeCell ref="M160:M161"/>
    <mergeCell ref="M162:M163"/>
    <mergeCell ref="M164:M165"/>
    <mergeCell ref="M166:M167"/>
    <mergeCell ref="M168:M169"/>
    <mergeCell ref="M170:M171"/>
    <mergeCell ref="M184:M185"/>
    <mergeCell ref="M186:M187"/>
    <mergeCell ref="M188:M189"/>
    <mergeCell ref="C114:C115"/>
    <mergeCell ref="K114:K115"/>
    <mergeCell ref="L114:L115"/>
    <mergeCell ref="M114:M115"/>
    <mergeCell ref="M172:M173"/>
    <mergeCell ref="M174:M175"/>
    <mergeCell ref="M176:M177"/>
    <mergeCell ref="B112:B115"/>
    <mergeCell ref="A2:A9"/>
    <mergeCell ref="B2:B7"/>
    <mergeCell ref="C2:C3"/>
    <mergeCell ref="K2:K3"/>
    <mergeCell ref="L2:L3"/>
    <mergeCell ref="C4:C5"/>
    <mergeCell ref="B96:B97"/>
    <mergeCell ref="C96:C97"/>
    <mergeCell ref="L96:L97"/>
    <mergeCell ref="K4:K5"/>
    <mergeCell ref="L4:L5"/>
    <mergeCell ref="C6:C7"/>
    <mergeCell ref="K6:K7"/>
    <mergeCell ref="L6:L7"/>
    <mergeCell ref="B8:B9"/>
    <mergeCell ref="C8:C9"/>
    <mergeCell ref="K8:K9"/>
    <mergeCell ref="L8:L9"/>
  </mergeCells>
  <conditionalFormatting sqref="L172:L183 L96:L97 L132:L137 L140:L159 L168:L169 L100:L113 L186:L65536 L116:L129 M188:R189 L1:L29">
    <cfRule type="cellIs" priority="92" dxfId="217" operator="lessThan" stopIfTrue="1">
      <formula>0</formula>
    </cfRule>
  </conditionalFormatting>
  <conditionalFormatting sqref="L138:L139">
    <cfRule type="cellIs" priority="91" dxfId="217" operator="lessThan" stopIfTrue="1">
      <formula>0</formula>
    </cfRule>
  </conditionalFormatting>
  <conditionalFormatting sqref="L160:L167">
    <cfRule type="cellIs" priority="71" dxfId="217" operator="lessThan" stopIfTrue="1">
      <formula>0</formula>
    </cfRule>
  </conditionalFormatting>
  <conditionalFormatting sqref="L184:L185">
    <cfRule type="cellIs" priority="76" dxfId="217" operator="lessThan" stopIfTrue="1">
      <formula>0</formula>
    </cfRule>
  </conditionalFormatting>
  <conditionalFormatting sqref="L170:L171">
    <cfRule type="cellIs" priority="73" dxfId="217" operator="lessThan" stopIfTrue="1">
      <formula>0</formula>
    </cfRule>
  </conditionalFormatting>
  <conditionalFormatting sqref="L130:L131">
    <cfRule type="cellIs" priority="72" dxfId="217" operator="lessThan" stopIfTrue="1">
      <formula>0</formula>
    </cfRule>
  </conditionalFormatting>
  <conditionalFormatting sqref="M1 M172:M183 M96:M97 M132:M137 M140:M159 M168:M169 M100:M113 M186:M187 M116:M129 M190:M65536 M10:M29">
    <cfRule type="cellIs" priority="69" dxfId="217" operator="lessThan" stopIfTrue="1">
      <formula>0</formula>
    </cfRule>
  </conditionalFormatting>
  <conditionalFormatting sqref="L98:L99">
    <cfRule type="cellIs" priority="70" dxfId="217" operator="lessThan" stopIfTrue="1">
      <formula>0</formula>
    </cfRule>
  </conditionalFormatting>
  <conditionalFormatting sqref="M170:M171">
    <cfRule type="cellIs" priority="65" dxfId="217" operator="lessThan" stopIfTrue="1">
      <formula>0</formula>
    </cfRule>
  </conditionalFormatting>
  <conditionalFormatting sqref="M138:M139">
    <cfRule type="cellIs" priority="68" dxfId="217" operator="lessThan" stopIfTrue="1">
      <formula>0</formula>
    </cfRule>
  </conditionalFormatting>
  <conditionalFormatting sqref="M160:M167">
    <cfRule type="cellIs" priority="63" dxfId="217" operator="lessThan" stopIfTrue="1">
      <formula>0</formula>
    </cfRule>
  </conditionalFormatting>
  <conditionalFormatting sqref="M184:M185">
    <cfRule type="cellIs" priority="66" dxfId="217" operator="lessThan" stopIfTrue="1">
      <formula>0</formula>
    </cfRule>
  </conditionalFormatting>
  <conditionalFormatting sqref="L114:L115">
    <cfRule type="cellIs" priority="61" dxfId="217" operator="lessThan" stopIfTrue="1">
      <formula>0</formula>
    </cfRule>
  </conditionalFormatting>
  <conditionalFormatting sqref="M130:M131">
    <cfRule type="cellIs" priority="64" dxfId="217" operator="lessThan" stopIfTrue="1">
      <formula>0</formula>
    </cfRule>
  </conditionalFormatting>
  <conditionalFormatting sqref="L36:L37 L48:L53">
    <cfRule type="cellIs" priority="59" dxfId="217" operator="lessThan" stopIfTrue="1">
      <formula>0</formula>
    </cfRule>
  </conditionalFormatting>
  <conditionalFormatting sqref="M98:M99">
    <cfRule type="cellIs" priority="62" dxfId="217" operator="lessThan" stopIfTrue="1">
      <formula>0</formula>
    </cfRule>
  </conditionalFormatting>
  <conditionalFormatting sqref="M36:M37 M48:M53">
    <cfRule type="cellIs" priority="57" dxfId="217" operator="lessThan" stopIfTrue="1">
      <formula>0</formula>
    </cfRule>
  </conditionalFormatting>
  <conditionalFormatting sqref="M114:M115">
    <cfRule type="cellIs" priority="60" dxfId="217" operator="lessThan" stopIfTrue="1">
      <formula>0</formula>
    </cfRule>
  </conditionalFormatting>
  <conditionalFormatting sqref="M32:M33">
    <cfRule type="cellIs" priority="53" dxfId="217" operator="lessThan" stopIfTrue="1">
      <formula>0</formula>
    </cfRule>
  </conditionalFormatting>
  <conditionalFormatting sqref="L34:L35">
    <cfRule type="cellIs" priority="58" dxfId="217" operator="lessThan" stopIfTrue="1">
      <formula>0</formula>
    </cfRule>
  </conditionalFormatting>
  <conditionalFormatting sqref="L46:L47">
    <cfRule type="cellIs" priority="45" dxfId="217" operator="lessThan" stopIfTrue="1">
      <formula>0</formula>
    </cfRule>
  </conditionalFormatting>
  <conditionalFormatting sqref="M34:M35">
    <cfRule type="cellIs" priority="56" dxfId="217" operator="lessThan" stopIfTrue="1">
      <formula>0</formula>
    </cfRule>
  </conditionalFormatting>
  <conditionalFormatting sqref="L32:L33">
    <cfRule type="cellIs" priority="55" dxfId="217" operator="lessThan" stopIfTrue="1">
      <formula>0</formula>
    </cfRule>
  </conditionalFormatting>
  <conditionalFormatting sqref="L30:L31">
    <cfRule type="cellIs" priority="54" dxfId="217" operator="lessThan" stopIfTrue="1">
      <formula>0</formula>
    </cfRule>
  </conditionalFormatting>
  <conditionalFormatting sqref="L40:L41">
    <cfRule type="cellIs" priority="51" dxfId="217" operator="lessThan" stopIfTrue="1">
      <formula>0</formula>
    </cfRule>
  </conditionalFormatting>
  <conditionalFormatting sqref="M30:M31">
    <cfRule type="cellIs" priority="52" dxfId="217" operator="lessThan" stopIfTrue="1">
      <formula>0</formula>
    </cfRule>
  </conditionalFormatting>
  <conditionalFormatting sqref="M40:M41">
    <cfRule type="cellIs" priority="49" dxfId="217" operator="lessThan" stopIfTrue="1">
      <formula>0</formula>
    </cfRule>
  </conditionalFormatting>
  <conditionalFormatting sqref="L38:L39">
    <cfRule type="cellIs" priority="50" dxfId="217" operator="lessThan" stopIfTrue="1">
      <formula>0</formula>
    </cfRule>
  </conditionalFormatting>
  <conditionalFormatting sqref="L42:L43">
    <cfRule type="cellIs" priority="47" dxfId="217" operator="lessThan" stopIfTrue="1">
      <formula>0</formula>
    </cfRule>
  </conditionalFormatting>
  <conditionalFormatting sqref="M38:M39">
    <cfRule type="cellIs" priority="48" dxfId="217" operator="lessThan" stopIfTrue="1">
      <formula>0</formula>
    </cfRule>
  </conditionalFormatting>
  <conditionalFormatting sqref="M46:M47">
    <cfRule type="cellIs" priority="43" dxfId="217" operator="lessThan" stopIfTrue="1">
      <formula>0</formula>
    </cfRule>
  </conditionalFormatting>
  <conditionalFormatting sqref="M42:M43">
    <cfRule type="cellIs" priority="46" dxfId="217" operator="lessThan" stopIfTrue="1">
      <formula>0</formula>
    </cfRule>
  </conditionalFormatting>
  <conditionalFormatting sqref="L60:L61">
    <cfRule type="cellIs" priority="39" dxfId="217" operator="lessThan" stopIfTrue="1">
      <formula>0</formula>
    </cfRule>
  </conditionalFormatting>
  <conditionalFormatting sqref="L44:L45">
    <cfRule type="cellIs" priority="44" dxfId="217" operator="lessThan" stopIfTrue="1">
      <formula>0</formula>
    </cfRule>
  </conditionalFormatting>
  <conditionalFormatting sqref="L62:L63">
    <cfRule type="cellIs" priority="37" dxfId="217" operator="lessThan" stopIfTrue="1">
      <formula>0</formula>
    </cfRule>
  </conditionalFormatting>
  <conditionalFormatting sqref="M44:M45">
    <cfRule type="cellIs" priority="42" dxfId="217" operator="lessThan" stopIfTrue="1">
      <formula>0</formula>
    </cfRule>
  </conditionalFormatting>
  <conditionalFormatting sqref="L54:L59">
    <cfRule type="cellIs" priority="41" dxfId="217" operator="lessThan" stopIfTrue="1">
      <formula>0</formula>
    </cfRule>
  </conditionalFormatting>
  <conditionalFormatting sqref="M54:M59">
    <cfRule type="cellIs" priority="40" dxfId="217" operator="lessThan" stopIfTrue="1">
      <formula>0</formula>
    </cfRule>
  </conditionalFormatting>
  <conditionalFormatting sqref="L66:L67">
    <cfRule type="cellIs" priority="35" dxfId="217" operator="lessThan" stopIfTrue="1">
      <formula>0</formula>
    </cfRule>
  </conditionalFormatting>
  <conditionalFormatting sqref="M60:M61">
    <cfRule type="cellIs" priority="38" dxfId="217" operator="lessThan" stopIfTrue="1">
      <formula>0</formula>
    </cfRule>
  </conditionalFormatting>
  <conditionalFormatting sqref="L68:L69">
    <cfRule type="cellIs" priority="33" dxfId="217" operator="lessThan" stopIfTrue="1">
      <formula>0</formula>
    </cfRule>
  </conditionalFormatting>
  <conditionalFormatting sqref="M62:M63">
    <cfRule type="cellIs" priority="36" dxfId="217" operator="lessThan" stopIfTrue="1">
      <formula>0</formula>
    </cfRule>
  </conditionalFormatting>
  <conditionalFormatting sqref="L76:L77">
    <cfRule type="cellIs" priority="27" dxfId="217" operator="lessThan" stopIfTrue="1">
      <formula>0</formula>
    </cfRule>
  </conditionalFormatting>
  <conditionalFormatting sqref="M66:M67">
    <cfRule type="cellIs" priority="34" dxfId="217" operator="lessThan" stopIfTrue="1">
      <formula>0</formula>
    </cfRule>
  </conditionalFormatting>
  <conditionalFormatting sqref="L72:L73">
    <cfRule type="cellIs" priority="31" dxfId="217" operator="lessThan" stopIfTrue="1">
      <formula>0</formula>
    </cfRule>
  </conditionalFormatting>
  <conditionalFormatting sqref="M68:M69">
    <cfRule type="cellIs" priority="32" dxfId="217" operator="lessThan" stopIfTrue="1">
      <formula>0</formula>
    </cfRule>
  </conditionalFormatting>
  <conditionalFormatting sqref="M72:M73">
    <cfRule type="cellIs" priority="29" dxfId="217" operator="lessThan" stopIfTrue="1">
      <formula>0</formula>
    </cfRule>
  </conditionalFormatting>
  <conditionalFormatting sqref="L70:L71">
    <cfRule type="cellIs" priority="30" dxfId="217" operator="lessThan" stopIfTrue="1">
      <formula>0</formula>
    </cfRule>
  </conditionalFormatting>
  <conditionalFormatting sqref="M70:M71">
    <cfRule type="cellIs" priority="28" dxfId="217" operator="lessThan" stopIfTrue="1">
      <formula>0</formula>
    </cfRule>
  </conditionalFormatting>
  <conditionalFormatting sqref="M76:M77">
    <cfRule type="cellIs" priority="25" dxfId="217" operator="lessThan" stopIfTrue="1">
      <formula>0</formula>
    </cfRule>
  </conditionalFormatting>
  <conditionalFormatting sqref="M80:M81">
    <cfRule type="cellIs" priority="21" dxfId="217" operator="lessThan" stopIfTrue="1">
      <formula>0</formula>
    </cfRule>
  </conditionalFormatting>
  <conditionalFormatting sqref="L74:L75">
    <cfRule type="cellIs" priority="26" dxfId="217" operator="lessThan" stopIfTrue="1">
      <formula>0</formula>
    </cfRule>
  </conditionalFormatting>
  <conditionalFormatting sqref="M74:M75">
    <cfRule type="cellIs" priority="24" dxfId="217" operator="lessThan" stopIfTrue="1">
      <formula>0</formula>
    </cfRule>
  </conditionalFormatting>
  <conditionalFormatting sqref="L80:L81">
    <cfRule type="cellIs" priority="23" dxfId="217" operator="lessThan" stopIfTrue="1">
      <formula>0</formula>
    </cfRule>
  </conditionalFormatting>
  <conditionalFormatting sqref="L84:L85">
    <cfRule type="cellIs" priority="19" dxfId="217" operator="lessThan" stopIfTrue="1">
      <formula>0</formula>
    </cfRule>
  </conditionalFormatting>
  <conditionalFormatting sqref="L78:L79">
    <cfRule type="cellIs" priority="22" dxfId="217" operator="lessThan" stopIfTrue="1">
      <formula>0</formula>
    </cfRule>
  </conditionalFormatting>
  <conditionalFormatting sqref="M78:M79">
    <cfRule type="cellIs" priority="20" dxfId="217" operator="lessThan" stopIfTrue="1">
      <formula>0</formula>
    </cfRule>
  </conditionalFormatting>
  <conditionalFormatting sqref="M84:M85">
    <cfRule type="cellIs" priority="17" dxfId="217" operator="lessThan" stopIfTrue="1">
      <formula>0</formula>
    </cfRule>
  </conditionalFormatting>
  <conditionalFormatting sqref="L86:L87">
    <cfRule type="cellIs" priority="15" dxfId="217" operator="lessThan" stopIfTrue="1">
      <formula>0</formula>
    </cfRule>
  </conditionalFormatting>
  <conditionalFormatting sqref="L82:L83">
    <cfRule type="cellIs" priority="18" dxfId="217" operator="lessThan" stopIfTrue="1">
      <formula>0</formula>
    </cfRule>
  </conditionalFormatting>
  <conditionalFormatting sqref="M82:M83">
    <cfRule type="cellIs" priority="16" dxfId="217" operator="lessThan" stopIfTrue="1">
      <formula>0</formula>
    </cfRule>
  </conditionalFormatting>
  <conditionalFormatting sqref="L90:L91">
    <cfRule type="cellIs" priority="13" dxfId="217" operator="lessThan" stopIfTrue="1">
      <formula>0</formula>
    </cfRule>
  </conditionalFormatting>
  <conditionalFormatting sqref="M86:M87">
    <cfRule type="cellIs" priority="14" dxfId="217" operator="lessThan" stopIfTrue="1">
      <formula>0</formula>
    </cfRule>
  </conditionalFormatting>
  <conditionalFormatting sqref="M90:M91">
    <cfRule type="cellIs" priority="11" dxfId="217" operator="lessThan" stopIfTrue="1">
      <formula>0</formula>
    </cfRule>
  </conditionalFormatting>
  <conditionalFormatting sqref="L88:L89">
    <cfRule type="cellIs" priority="12" dxfId="217" operator="lessThan" stopIfTrue="1">
      <formula>0</formula>
    </cfRule>
  </conditionalFormatting>
  <conditionalFormatting sqref="M88:M89">
    <cfRule type="cellIs" priority="10" dxfId="217" operator="lessThan" stopIfTrue="1">
      <formula>0</formula>
    </cfRule>
  </conditionalFormatting>
  <conditionalFormatting sqref="L92:L93">
    <cfRule type="cellIs" priority="9" dxfId="217" operator="lessThan" stopIfTrue="1">
      <formula>0</formula>
    </cfRule>
  </conditionalFormatting>
  <conditionalFormatting sqref="M92:M93">
    <cfRule type="cellIs" priority="8" dxfId="217" operator="lessThan" stopIfTrue="1">
      <formula>0</formula>
    </cfRule>
  </conditionalFormatting>
  <conditionalFormatting sqref="L94:L95">
    <cfRule type="cellIs" priority="7" dxfId="217" operator="lessThan" stopIfTrue="1">
      <formula>0</formula>
    </cfRule>
  </conditionalFormatting>
  <conditionalFormatting sqref="M94:M95">
    <cfRule type="cellIs" priority="6" dxfId="217" operator="lessThan" stopIfTrue="1">
      <formula>0</formula>
    </cfRule>
  </conditionalFormatting>
  <conditionalFormatting sqref="L64:L65">
    <cfRule type="cellIs" priority="3" dxfId="217" operator="lessThan" stopIfTrue="1">
      <formula>0</formula>
    </cfRule>
  </conditionalFormatting>
  <conditionalFormatting sqref="M64:M65">
    <cfRule type="cellIs" priority="2" dxfId="217" operator="lessThan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rowBreaks count="8" manualBreakCount="8">
    <brk id="9" max="17" man="1"/>
    <brk id="29" max="17" man="1"/>
    <brk id="63" max="17" man="1"/>
    <brk id="95" max="17" man="1"/>
    <brk id="117" max="255" man="1"/>
    <brk id="133" max="255" man="1"/>
    <brk id="145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5"/>
  <sheetViews>
    <sheetView view="pageBreakPreview" zoomScale="75" zoomScaleSheetLayoutView="75" zoomScalePageLayoutView="0" workbookViewId="0" topLeftCell="A148">
      <selection activeCell="O136" sqref="O136:O137"/>
    </sheetView>
  </sheetViews>
  <sheetFormatPr defaultColWidth="9.140625" defaultRowHeight="15"/>
  <cols>
    <col min="1" max="1" width="7.57421875" style="56" customWidth="1"/>
    <col min="2" max="2" width="18.421875" style="72" bestFit="1" customWidth="1"/>
    <col min="3" max="3" width="18.421875" style="80" bestFit="1" customWidth="1"/>
    <col min="4" max="4" width="9.00390625" style="73" customWidth="1"/>
    <col min="5" max="7" width="11.57421875" style="0" customWidth="1"/>
    <col min="8" max="8" width="10.421875" style="0" customWidth="1"/>
    <col min="9" max="10" width="11.00390625" style="0" customWidth="1"/>
    <col min="11" max="11" width="10.421875" style="7" customWidth="1"/>
    <col min="12" max="12" width="12.57421875" style="0" customWidth="1"/>
    <col min="13" max="13" width="11.421875" style="76" customWidth="1"/>
    <col min="14" max="14" width="11.421875" style="68" hidden="1" customWidth="1"/>
    <col min="15" max="15" width="11.421875" style="79" customWidth="1"/>
    <col min="16" max="16" width="12.140625" style="62" bestFit="1" customWidth="1"/>
    <col min="17" max="17" width="6.00390625" style="63" customWidth="1"/>
    <col min="18" max="18" width="6.8515625" style="62" customWidth="1"/>
    <col min="19" max="19" width="7.57421875" style="62" customWidth="1"/>
    <col min="20" max="20" width="9.57421875" style="62" customWidth="1"/>
  </cols>
  <sheetData>
    <row r="1" spans="1:20" ht="39.75" customHeight="1" thickBot="1">
      <c r="A1" s="127" t="s">
        <v>0</v>
      </c>
      <c r="B1" s="128"/>
      <c r="C1" s="128"/>
      <c r="D1" s="129"/>
      <c r="E1" s="69" t="s">
        <v>73</v>
      </c>
      <c r="F1" s="70" t="s">
        <v>74</v>
      </c>
      <c r="G1" s="69" t="s">
        <v>75</v>
      </c>
      <c r="H1" s="70" t="s">
        <v>76</v>
      </c>
      <c r="I1" s="70" t="s">
        <v>77</v>
      </c>
      <c r="J1" s="70" t="s">
        <v>88</v>
      </c>
      <c r="K1" s="71" t="s">
        <v>53</v>
      </c>
      <c r="L1" s="55" t="s">
        <v>17</v>
      </c>
      <c r="M1" s="75" t="s">
        <v>99</v>
      </c>
      <c r="N1" s="67" t="s">
        <v>96</v>
      </c>
      <c r="O1" s="78" t="s">
        <v>99</v>
      </c>
      <c r="P1" s="64"/>
      <c r="Q1" s="65" t="s">
        <v>97</v>
      </c>
      <c r="R1" s="64" t="s">
        <v>93</v>
      </c>
      <c r="S1" s="64" t="s">
        <v>94</v>
      </c>
      <c r="T1" s="64" t="s">
        <v>95</v>
      </c>
    </row>
    <row r="2" spans="1:20" ht="18.75" customHeight="1">
      <c r="A2" s="132" t="s">
        <v>56</v>
      </c>
      <c r="B2" s="134" t="s">
        <v>40</v>
      </c>
      <c r="C2" s="184">
        <v>1</v>
      </c>
      <c r="D2" s="135" t="s">
        <v>41</v>
      </c>
      <c r="E2" s="19">
        <v>40717</v>
      </c>
      <c r="F2" s="20">
        <v>40931</v>
      </c>
      <c r="G2" s="20">
        <v>41328</v>
      </c>
      <c r="H2" s="20">
        <v>41694</v>
      </c>
      <c r="I2" s="21"/>
      <c r="J2" s="21"/>
      <c r="K2" s="20">
        <v>42060</v>
      </c>
      <c r="L2" s="136">
        <f>K3-E3</f>
        <v>-0.024999999999999994</v>
      </c>
      <c r="M2" s="165">
        <f>K3/E3</f>
        <v>0.761904761904762</v>
      </c>
      <c r="N2" s="111">
        <f>T2</f>
        <v>0.605</v>
      </c>
      <c r="O2" s="173">
        <v>1</v>
      </c>
      <c r="P2" s="163">
        <f>K2-E2</f>
        <v>1343</v>
      </c>
      <c r="Q2" s="65">
        <f>P2/365</f>
        <v>3.6794520547945204</v>
      </c>
      <c r="R2" s="64">
        <v>29.1</v>
      </c>
      <c r="S2" s="64">
        <v>91.9</v>
      </c>
      <c r="T2" s="66">
        <f>AVERAGE(R2:S2)/100</f>
        <v>0.605</v>
      </c>
    </row>
    <row r="3" spans="1:20" ht="18.75" customHeight="1">
      <c r="A3" s="97"/>
      <c r="B3" s="99"/>
      <c r="C3" s="176"/>
      <c r="D3" s="87"/>
      <c r="E3" s="2">
        <v>0.105</v>
      </c>
      <c r="F3" s="5">
        <v>0.1</v>
      </c>
      <c r="G3" s="5">
        <v>0.1</v>
      </c>
      <c r="H3" s="5">
        <v>0.1</v>
      </c>
      <c r="I3" s="2"/>
      <c r="J3" s="2"/>
      <c r="K3" s="5">
        <v>0.08</v>
      </c>
      <c r="L3" s="85"/>
      <c r="M3" s="166"/>
      <c r="N3" s="112"/>
      <c r="O3" s="174"/>
      <c r="P3" s="164"/>
      <c r="Q3" s="65"/>
      <c r="R3" s="64"/>
      <c r="S3" s="64"/>
      <c r="T3" s="66"/>
    </row>
    <row r="4" spans="1:20" ht="18.75" customHeight="1">
      <c r="A4" s="97"/>
      <c r="B4" s="99"/>
      <c r="C4" s="176"/>
      <c r="D4" s="87" t="s">
        <v>42</v>
      </c>
      <c r="E4" s="22">
        <v>40717</v>
      </c>
      <c r="F4" s="23">
        <v>40931</v>
      </c>
      <c r="G4" s="23">
        <v>41328</v>
      </c>
      <c r="H4" s="23">
        <v>41694</v>
      </c>
      <c r="I4" s="24"/>
      <c r="J4" s="24"/>
      <c r="K4" s="23">
        <v>42060</v>
      </c>
      <c r="L4" s="84">
        <f>K5-E5</f>
        <v>-0.04799999999999999</v>
      </c>
      <c r="M4" s="167">
        <f>K5/E5</f>
        <v>0.5932203389830509</v>
      </c>
      <c r="N4" s="101">
        <f>T4</f>
        <v>0.605</v>
      </c>
      <c r="O4" s="171">
        <v>2</v>
      </c>
      <c r="P4" s="163">
        <f>K4-E4</f>
        <v>1343</v>
      </c>
      <c r="Q4" s="65">
        <f>P4/365</f>
        <v>3.6794520547945204</v>
      </c>
      <c r="R4" s="64">
        <v>29.1</v>
      </c>
      <c r="S4" s="64">
        <v>91.9</v>
      </c>
      <c r="T4" s="66">
        <f>AVERAGE(R4:S4)/100</f>
        <v>0.605</v>
      </c>
    </row>
    <row r="5" spans="1:20" ht="18.75" customHeight="1" thickBot="1">
      <c r="A5" s="97"/>
      <c r="B5" s="99"/>
      <c r="C5" s="176"/>
      <c r="D5" s="87"/>
      <c r="E5" s="3">
        <v>0.118</v>
      </c>
      <c r="F5" s="5">
        <v>0.11</v>
      </c>
      <c r="G5" s="5">
        <v>0.12</v>
      </c>
      <c r="H5" s="5">
        <v>0.09</v>
      </c>
      <c r="I5" s="2"/>
      <c r="J5" s="2"/>
      <c r="K5" s="5">
        <v>0.07</v>
      </c>
      <c r="L5" s="85"/>
      <c r="M5" s="168"/>
      <c r="N5" s="102"/>
      <c r="O5" s="172"/>
      <c r="P5" s="164"/>
      <c r="Q5" s="65"/>
      <c r="R5" s="64"/>
      <c r="S5" s="64"/>
      <c r="T5" s="66"/>
    </row>
    <row r="6" spans="1:20" ht="18.75" customHeight="1">
      <c r="A6" s="97"/>
      <c r="B6" s="126" t="s">
        <v>43</v>
      </c>
      <c r="C6" s="175">
        <v>2</v>
      </c>
      <c r="D6" s="87" t="s">
        <v>42</v>
      </c>
      <c r="E6" s="22">
        <v>40717</v>
      </c>
      <c r="F6" s="23">
        <v>40931</v>
      </c>
      <c r="G6" s="23">
        <v>41328</v>
      </c>
      <c r="H6" s="23">
        <v>41694</v>
      </c>
      <c r="I6" s="25"/>
      <c r="J6" s="25"/>
      <c r="K6" s="23">
        <v>42060</v>
      </c>
      <c r="L6" s="84">
        <f>K7-E7</f>
        <v>-0.059</v>
      </c>
      <c r="M6" s="167">
        <f>K7/E7</f>
        <v>0.5042016806722689</v>
      </c>
      <c r="N6" s="101">
        <f>T6</f>
        <v>0.605</v>
      </c>
      <c r="O6" s="173">
        <v>3</v>
      </c>
      <c r="P6" s="163">
        <f>K6-E6</f>
        <v>1343</v>
      </c>
      <c r="Q6" s="65">
        <f>P6/365</f>
        <v>3.6794520547945204</v>
      </c>
      <c r="R6" s="64">
        <v>29.1</v>
      </c>
      <c r="S6" s="64">
        <v>91.9</v>
      </c>
      <c r="T6" s="66">
        <f>AVERAGE(R6:S6)/100</f>
        <v>0.605</v>
      </c>
    </row>
    <row r="7" spans="1:20" ht="18.75" customHeight="1">
      <c r="A7" s="97"/>
      <c r="B7" s="99"/>
      <c r="C7" s="176"/>
      <c r="D7" s="87"/>
      <c r="E7" s="9">
        <v>0.119</v>
      </c>
      <c r="F7" s="26">
        <v>0.09</v>
      </c>
      <c r="G7" s="26">
        <v>0.09</v>
      </c>
      <c r="H7" s="26">
        <v>0.07</v>
      </c>
      <c r="I7" s="9"/>
      <c r="J7" s="9"/>
      <c r="K7" s="26">
        <v>0.06</v>
      </c>
      <c r="L7" s="85"/>
      <c r="M7" s="168"/>
      <c r="N7" s="102"/>
      <c r="O7" s="174"/>
      <c r="P7" s="164"/>
      <c r="Q7" s="65"/>
      <c r="R7" s="64"/>
      <c r="S7" s="64"/>
      <c r="T7" s="66"/>
    </row>
    <row r="8" spans="1:20" ht="18.75" customHeight="1">
      <c r="A8" s="97"/>
      <c r="B8" s="99"/>
      <c r="C8" s="176"/>
      <c r="D8" s="87" t="s">
        <v>44</v>
      </c>
      <c r="E8" s="22">
        <v>40717</v>
      </c>
      <c r="F8" s="23">
        <v>40931</v>
      </c>
      <c r="G8" s="23">
        <v>41328</v>
      </c>
      <c r="H8" s="23">
        <v>41694</v>
      </c>
      <c r="I8" s="25"/>
      <c r="J8" s="25"/>
      <c r="K8" s="23">
        <v>42060</v>
      </c>
      <c r="L8" s="84">
        <f>K9-E9</f>
        <v>-0.017</v>
      </c>
      <c r="M8" s="167">
        <f>K9/E9</f>
        <v>0.746268656716418</v>
      </c>
      <c r="N8" s="101">
        <f>T8</f>
        <v>0.605</v>
      </c>
      <c r="O8" s="171">
        <v>4</v>
      </c>
      <c r="P8" s="163">
        <f>K8-E8</f>
        <v>1343</v>
      </c>
      <c r="Q8" s="65">
        <f>P8/365</f>
        <v>3.6794520547945204</v>
      </c>
      <c r="R8" s="64">
        <v>29.1</v>
      </c>
      <c r="S8" s="64">
        <v>91.9</v>
      </c>
      <c r="T8" s="66">
        <f>AVERAGE(R8:S8)/100</f>
        <v>0.605</v>
      </c>
    </row>
    <row r="9" spans="1:20" ht="18.75" customHeight="1" thickBot="1">
      <c r="A9" s="97"/>
      <c r="B9" s="100"/>
      <c r="C9" s="179"/>
      <c r="D9" s="87"/>
      <c r="E9" s="3">
        <v>0.067</v>
      </c>
      <c r="F9" s="17">
        <v>0.05</v>
      </c>
      <c r="G9" s="17">
        <v>0.05</v>
      </c>
      <c r="H9" s="5">
        <v>0.06</v>
      </c>
      <c r="I9" s="2"/>
      <c r="J9" s="2"/>
      <c r="K9" s="5">
        <v>0.05</v>
      </c>
      <c r="L9" s="85"/>
      <c r="M9" s="168"/>
      <c r="N9" s="102"/>
      <c r="O9" s="172"/>
      <c r="P9" s="164"/>
      <c r="Q9" s="65"/>
      <c r="R9" s="64"/>
      <c r="S9" s="64"/>
      <c r="T9" s="66"/>
    </row>
    <row r="10" spans="1:20" ht="18.75" customHeight="1">
      <c r="A10" s="97"/>
      <c r="B10" s="126" t="s">
        <v>45</v>
      </c>
      <c r="C10" s="175">
        <v>3</v>
      </c>
      <c r="D10" s="87" t="s">
        <v>46</v>
      </c>
      <c r="E10" s="22">
        <v>40723</v>
      </c>
      <c r="F10" s="23">
        <v>41328</v>
      </c>
      <c r="G10" s="23">
        <v>41694</v>
      </c>
      <c r="H10" s="23"/>
      <c r="I10" s="25"/>
      <c r="J10" s="25"/>
      <c r="K10" s="23">
        <v>42060</v>
      </c>
      <c r="L10" s="84">
        <f>K11-E11</f>
        <v>-0.026999999999999996</v>
      </c>
      <c r="M10" s="167">
        <f>K11/E11</f>
        <v>0.6493506493506493</v>
      </c>
      <c r="N10" s="101">
        <f>T10</f>
        <v>0.605</v>
      </c>
      <c r="O10" s="173">
        <v>5</v>
      </c>
      <c r="P10" s="163">
        <f>K10-E10</f>
        <v>1337</v>
      </c>
      <c r="Q10" s="65">
        <f>P10/365</f>
        <v>3.663013698630137</v>
      </c>
      <c r="R10" s="64">
        <v>29.1</v>
      </c>
      <c r="S10" s="64">
        <v>91.9</v>
      </c>
      <c r="T10" s="66">
        <f>AVERAGE(R10:S10)/100</f>
        <v>0.605</v>
      </c>
    </row>
    <row r="11" spans="1:20" ht="18.75" customHeight="1">
      <c r="A11" s="97"/>
      <c r="B11" s="100"/>
      <c r="C11" s="179"/>
      <c r="D11" s="87"/>
      <c r="E11" s="3">
        <v>0.077</v>
      </c>
      <c r="F11" s="17">
        <v>0.07</v>
      </c>
      <c r="G11" s="5">
        <v>0.06</v>
      </c>
      <c r="H11" s="5"/>
      <c r="I11" s="2"/>
      <c r="J11" s="2"/>
      <c r="K11" s="5">
        <v>0.05</v>
      </c>
      <c r="L11" s="85"/>
      <c r="M11" s="168"/>
      <c r="N11" s="102"/>
      <c r="O11" s="174"/>
      <c r="P11" s="164"/>
      <c r="Q11" s="65"/>
      <c r="R11" s="64"/>
      <c r="S11" s="64"/>
      <c r="T11" s="66"/>
    </row>
    <row r="12" spans="1:20" ht="18.75" customHeight="1">
      <c r="A12" s="97"/>
      <c r="B12" s="126" t="s">
        <v>47</v>
      </c>
      <c r="C12" s="175">
        <v>4</v>
      </c>
      <c r="D12" s="87" t="s">
        <v>42</v>
      </c>
      <c r="E12" s="22">
        <v>40765</v>
      </c>
      <c r="F12" s="23">
        <v>40931</v>
      </c>
      <c r="G12" s="23">
        <v>41328</v>
      </c>
      <c r="H12" s="23">
        <v>41694</v>
      </c>
      <c r="I12" s="24"/>
      <c r="J12" s="24"/>
      <c r="K12" s="23">
        <v>42060</v>
      </c>
      <c r="L12" s="84">
        <f>K13-E13</f>
        <v>-0.082</v>
      </c>
      <c r="M12" s="167">
        <f>K13/E13</f>
        <v>0.3787878787878788</v>
      </c>
      <c r="N12" s="101">
        <f>T12</f>
        <v>0.616</v>
      </c>
      <c r="O12" s="171">
        <v>6</v>
      </c>
      <c r="P12" s="163">
        <f>K12-E12</f>
        <v>1295</v>
      </c>
      <c r="Q12" s="65">
        <f>P12/365</f>
        <v>3.547945205479452</v>
      </c>
      <c r="R12" s="64">
        <v>30.9</v>
      </c>
      <c r="S12" s="64">
        <v>92.3</v>
      </c>
      <c r="T12" s="66">
        <f>AVERAGE(R12:S12)/100</f>
        <v>0.616</v>
      </c>
    </row>
    <row r="13" spans="1:20" ht="18.75" customHeight="1" thickBot="1">
      <c r="A13" s="97"/>
      <c r="B13" s="100"/>
      <c r="C13" s="179"/>
      <c r="D13" s="87"/>
      <c r="E13" s="3">
        <v>0.132</v>
      </c>
      <c r="F13" s="5">
        <v>0.09</v>
      </c>
      <c r="G13" s="5">
        <v>0.09</v>
      </c>
      <c r="H13" s="5">
        <v>0.07</v>
      </c>
      <c r="I13" s="3"/>
      <c r="J13" s="3"/>
      <c r="K13" s="5">
        <v>0.05</v>
      </c>
      <c r="L13" s="85"/>
      <c r="M13" s="168"/>
      <c r="N13" s="102"/>
      <c r="O13" s="172"/>
      <c r="P13" s="164"/>
      <c r="Q13" s="65"/>
      <c r="R13" s="64"/>
      <c r="S13" s="64"/>
      <c r="T13" s="66"/>
    </row>
    <row r="14" spans="1:20" ht="18.75" customHeight="1">
      <c r="A14" s="97"/>
      <c r="B14" s="99" t="s">
        <v>58</v>
      </c>
      <c r="C14" s="176">
        <v>5</v>
      </c>
      <c r="D14" s="87" t="s">
        <v>42</v>
      </c>
      <c r="E14" s="22">
        <v>40765</v>
      </c>
      <c r="F14" s="23">
        <v>40931</v>
      </c>
      <c r="G14" s="23">
        <v>41328</v>
      </c>
      <c r="H14" s="23">
        <v>41694</v>
      </c>
      <c r="I14" s="25"/>
      <c r="J14" s="25"/>
      <c r="K14" s="23">
        <v>42060</v>
      </c>
      <c r="L14" s="84">
        <f>K15-E15</f>
        <v>-0.016</v>
      </c>
      <c r="M14" s="167">
        <f>K15/E15</f>
        <v>0.7894736842105263</v>
      </c>
      <c r="N14" s="101">
        <f>T14</f>
        <v>0.616</v>
      </c>
      <c r="O14" s="173">
        <v>7</v>
      </c>
      <c r="P14" s="163">
        <f>K14-E14</f>
        <v>1295</v>
      </c>
      <c r="Q14" s="65">
        <f>P14/365</f>
        <v>3.547945205479452</v>
      </c>
      <c r="R14" s="64">
        <v>30.9</v>
      </c>
      <c r="S14" s="64">
        <v>92.3</v>
      </c>
      <c r="T14" s="66">
        <f>AVERAGE(R14:S14)/100</f>
        <v>0.616</v>
      </c>
    </row>
    <row r="15" spans="1:20" ht="18.75" customHeight="1">
      <c r="A15" s="97"/>
      <c r="B15" s="99"/>
      <c r="C15" s="176"/>
      <c r="D15" s="87"/>
      <c r="E15" s="3">
        <v>0.076</v>
      </c>
      <c r="F15" s="5">
        <v>0.07</v>
      </c>
      <c r="G15" s="5">
        <v>0.07</v>
      </c>
      <c r="H15" s="5">
        <v>0.06</v>
      </c>
      <c r="I15" s="2"/>
      <c r="J15" s="2"/>
      <c r="K15" s="5">
        <v>0.06</v>
      </c>
      <c r="L15" s="85"/>
      <c r="M15" s="168"/>
      <c r="N15" s="102"/>
      <c r="O15" s="174"/>
      <c r="P15" s="164"/>
      <c r="Q15" s="65"/>
      <c r="R15" s="64"/>
      <c r="S15" s="64"/>
      <c r="T15" s="66"/>
    </row>
    <row r="16" spans="1:20" ht="18.75" customHeight="1">
      <c r="A16" s="97"/>
      <c r="B16" s="126" t="s">
        <v>48</v>
      </c>
      <c r="C16" s="175">
        <v>6</v>
      </c>
      <c r="D16" s="87" t="s">
        <v>42</v>
      </c>
      <c r="E16" s="22">
        <v>40765</v>
      </c>
      <c r="F16" s="23">
        <v>40931</v>
      </c>
      <c r="G16" s="23">
        <v>41328</v>
      </c>
      <c r="H16" s="23">
        <v>41694</v>
      </c>
      <c r="I16" s="25"/>
      <c r="J16" s="25"/>
      <c r="K16" s="23">
        <v>42060</v>
      </c>
      <c r="L16" s="84">
        <f>K17-E17</f>
        <v>-0.07799999999999999</v>
      </c>
      <c r="M16" s="167">
        <f>K17/E17</f>
        <v>0.33898305084745767</v>
      </c>
      <c r="N16" s="101">
        <f>T16</f>
        <v>0.616</v>
      </c>
      <c r="O16" s="171">
        <v>8</v>
      </c>
      <c r="P16" s="163">
        <f>K16-E16</f>
        <v>1295</v>
      </c>
      <c r="Q16" s="65">
        <f>P16/365</f>
        <v>3.547945205479452</v>
      </c>
      <c r="R16" s="64">
        <v>30.9</v>
      </c>
      <c r="S16" s="64">
        <v>92.3</v>
      </c>
      <c r="T16" s="66">
        <f>AVERAGE(R16:S16)/100</f>
        <v>0.616</v>
      </c>
    </row>
    <row r="17" spans="1:20" ht="18.75" customHeight="1" thickBot="1">
      <c r="A17" s="97"/>
      <c r="B17" s="100"/>
      <c r="C17" s="179"/>
      <c r="D17" s="87"/>
      <c r="E17" s="3">
        <v>0.118</v>
      </c>
      <c r="F17" s="5">
        <v>0.07</v>
      </c>
      <c r="G17" s="5">
        <v>0.07</v>
      </c>
      <c r="H17" s="5">
        <v>0.05</v>
      </c>
      <c r="I17" s="2"/>
      <c r="J17" s="2"/>
      <c r="K17" s="5">
        <v>0.04</v>
      </c>
      <c r="L17" s="85"/>
      <c r="M17" s="168"/>
      <c r="N17" s="102"/>
      <c r="O17" s="172"/>
      <c r="P17" s="164"/>
      <c r="Q17" s="65"/>
      <c r="R17" s="64"/>
      <c r="S17" s="64"/>
      <c r="T17" s="66"/>
    </row>
    <row r="18" spans="1:20" ht="18.75" customHeight="1">
      <c r="A18" s="97"/>
      <c r="B18" s="126" t="s">
        <v>49</v>
      </c>
      <c r="C18" s="175">
        <v>7</v>
      </c>
      <c r="D18" s="87" t="s">
        <v>41</v>
      </c>
      <c r="E18" s="22">
        <v>40765</v>
      </c>
      <c r="F18" s="23">
        <v>41328</v>
      </c>
      <c r="G18" s="23">
        <v>41694</v>
      </c>
      <c r="H18" s="23"/>
      <c r="I18" s="23"/>
      <c r="J18" s="23"/>
      <c r="K18" s="23">
        <v>42060</v>
      </c>
      <c r="L18" s="84">
        <f>K19-E19</f>
        <v>-0.007000000000000006</v>
      </c>
      <c r="M18" s="167">
        <f>K19/E19</f>
        <v>0.8955223880597014</v>
      </c>
      <c r="N18" s="101">
        <f>T18</f>
        <v>0.616</v>
      </c>
      <c r="O18" s="173">
        <v>9</v>
      </c>
      <c r="P18" s="163">
        <f>K18-E18</f>
        <v>1295</v>
      </c>
      <c r="Q18" s="65">
        <f>P18/365</f>
        <v>3.547945205479452</v>
      </c>
      <c r="R18" s="64">
        <v>30.9</v>
      </c>
      <c r="S18" s="64">
        <v>92.3</v>
      </c>
      <c r="T18" s="66">
        <f>AVERAGE(R18:S18)/100</f>
        <v>0.616</v>
      </c>
    </row>
    <row r="19" spans="1:20" ht="18.75" customHeight="1">
      <c r="A19" s="97"/>
      <c r="B19" s="99"/>
      <c r="C19" s="176"/>
      <c r="D19" s="87"/>
      <c r="E19" s="2">
        <v>0.067</v>
      </c>
      <c r="F19" s="12">
        <v>0.06</v>
      </c>
      <c r="G19" s="5">
        <v>0.05</v>
      </c>
      <c r="H19" s="5"/>
      <c r="I19" s="12"/>
      <c r="J19" s="12"/>
      <c r="K19" s="5">
        <v>0.06</v>
      </c>
      <c r="L19" s="85"/>
      <c r="M19" s="168"/>
      <c r="N19" s="102"/>
      <c r="O19" s="174"/>
      <c r="P19" s="164"/>
      <c r="Q19" s="65"/>
      <c r="R19" s="64"/>
      <c r="S19" s="64"/>
      <c r="T19" s="66"/>
    </row>
    <row r="20" spans="1:20" ht="18.75" customHeight="1">
      <c r="A20" s="97"/>
      <c r="B20" s="99"/>
      <c r="C20" s="176"/>
      <c r="D20" s="87" t="s">
        <v>42</v>
      </c>
      <c r="E20" s="22">
        <v>40765</v>
      </c>
      <c r="F20" s="23">
        <v>41328</v>
      </c>
      <c r="G20" s="23">
        <v>41694</v>
      </c>
      <c r="H20" s="23"/>
      <c r="I20" s="23"/>
      <c r="J20" s="23"/>
      <c r="K20" s="23">
        <v>42060</v>
      </c>
      <c r="L20" s="84">
        <f>K21-E21</f>
        <v>-0.08399999999999999</v>
      </c>
      <c r="M20" s="167">
        <f>K21/E21</f>
        <v>0.4166666666666667</v>
      </c>
      <c r="N20" s="101">
        <f>T20</f>
        <v>0.616</v>
      </c>
      <c r="O20" s="171">
        <v>10</v>
      </c>
      <c r="P20" s="163">
        <f>K20-E20</f>
        <v>1295</v>
      </c>
      <c r="Q20" s="65">
        <f>P20/365</f>
        <v>3.547945205479452</v>
      </c>
      <c r="R20" s="64">
        <v>30.9</v>
      </c>
      <c r="S20" s="64">
        <v>92.3</v>
      </c>
      <c r="T20" s="66">
        <f>AVERAGE(R20:S20)/100</f>
        <v>0.616</v>
      </c>
    </row>
    <row r="21" spans="1:20" ht="18.75" customHeight="1" thickBot="1">
      <c r="A21" s="98"/>
      <c r="B21" s="130"/>
      <c r="C21" s="177"/>
      <c r="D21" s="133"/>
      <c r="E21" s="6">
        <v>0.144</v>
      </c>
      <c r="F21" s="11">
        <v>0.08</v>
      </c>
      <c r="G21" s="11">
        <v>0.06</v>
      </c>
      <c r="H21" s="11"/>
      <c r="I21" s="28"/>
      <c r="J21" s="28"/>
      <c r="K21" s="11">
        <v>0.06</v>
      </c>
      <c r="L21" s="92"/>
      <c r="M21" s="169"/>
      <c r="N21" s="103"/>
      <c r="O21" s="172"/>
      <c r="P21" s="164"/>
      <c r="Q21" s="65"/>
      <c r="R21" s="64"/>
      <c r="S21" s="64"/>
      <c r="T21" s="66"/>
    </row>
    <row r="22" spans="1:20" ht="18.75" customHeight="1">
      <c r="A22" s="132" t="s">
        <v>125</v>
      </c>
      <c r="B22" s="134" t="s">
        <v>100</v>
      </c>
      <c r="C22" s="184">
        <v>8</v>
      </c>
      <c r="D22" s="160" t="s">
        <v>31</v>
      </c>
      <c r="E22" s="19">
        <v>40722</v>
      </c>
      <c r="F22" s="19">
        <v>40861</v>
      </c>
      <c r="G22" s="19"/>
      <c r="H22" s="20"/>
      <c r="I22" s="21"/>
      <c r="J22" s="21"/>
      <c r="K22" s="20">
        <v>42068</v>
      </c>
      <c r="L22" s="136">
        <f>K23-E23</f>
        <v>-0.05699999999999998</v>
      </c>
      <c r="M22" s="170">
        <f>K23/E23</f>
        <v>0.5957446808510639</v>
      </c>
      <c r="N22" s="109">
        <f>T22</f>
        <v>0.605</v>
      </c>
      <c r="O22" s="173">
        <v>11</v>
      </c>
      <c r="P22" s="163">
        <f>K22-E22</f>
        <v>1346</v>
      </c>
      <c r="Q22" s="74">
        <f>P22/365</f>
        <v>3.6876712328767125</v>
      </c>
      <c r="R22" s="64">
        <v>29.1</v>
      </c>
      <c r="S22" s="64">
        <v>91.9</v>
      </c>
      <c r="T22" s="66">
        <f>AVERAGE(R22:S22)/100</f>
        <v>0.605</v>
      </c>
    </row>
    <row r="23" spans="1:20" ht="18.75" customHeight="1">
      <c r="A23" s="97"/>
      <c r="B23" s="99"/>
      <c r="C23" s="176"/>
      <c r="D23" s="120"/>
      <c r="E23" s="3">
        <v>0.141</v>
      </c>
      <c r="F23" s="2">
        <v>0.081</v>
      </c>
      <c r="G23" s="2"/>
      <c r="H23" s="12"/>
      <c r="I23" s="2"/>
      <c r="J23" s="2"/>
      <c r="K23" s="12">
        <v>0.084</v>
      </c>
      <c r="L23" s="85"/>
      <c r="M23" s="168"/>
      <c r="N23" s="102"/>
      <c r="O23" s="174"/>
      <c r="P23" s="164"/>
      <c r="Q23" s="74"/>
      <c r="R23" s="64"/>
      <c r="S23" s="64"/>
      <c r="T23" s="66"/>
    </row>
    <row r="24" spans="1:20" ht="18.75" customHeight="1">
      <c r="A24" s="97"/>
      <c r="B24" s="99"/>
      <c r="C24" s="176"/>
      <c r="D24" s="119" t="s">
        <v>14</v>
      </c>
      <c r="E24" s="33">
        <v>40722</v>
      </c>
      <c r="F24" s="33"/>
      <c r="G24" s="33"/>
      <c r="H24" s="29"/>
      <c r="I24" s="30"/>
      <c r="J24" s="30"/>
      <c r="K24" s="29">
        <v>42068</v>
      </c>
      <c r="L24" s="125">
        <f>K25-E25</f>
        <v>-0.09800000000000002</v>
      </c>
      <c r="M24" s="167">
        <f>K25/E25</f>
        <v>0.4235294117647058</v>
      </c>
      <c r="N24" s="101">
        <f>T24</f>
        <v>0.605</v>
      </c>
      <c r="O24" s="171">
        <v>12</v>
      </c>
      <c r="P24" s="163">
        <f>K24-E24</f>
        <v>1346</v>
      </c>
      <c r="Q24" s="74">
        <f>P24/365</f>
        <v>3.6876712328767125</v>
      </c>
      <c r="R24" s="64">
        <v>29.1</v>
      </c>
      <c r="S24" s="64">
        <v>91.9</v>
      </c>
      <c r="T24" s="66">
        <f>AVERAGE(R24:S24)/100</f>
        <v>0.605</v>
      </c>
    </row>
    <row r="25" spans="1:20" ht="18.75" customHeight="1" thickBot="1">
      <c r="A25" s="97"/>
      <c r="B25" s="100"/>
      <c r="C25" s="179"/>
      <c r="D25" s="120"/>
      <c r="E25" s="3">
        <v>0.17</v>
      </c>
      <c r="F25" s="2"/>
      <c r="G25" s="35"/>
      <c r="H25" s="12"/>
      <c r="I25" s="2"/>
      <c r="J25" s="2"/>
      <c r="K25" s="12">
        <v>0.072</v>
      </c>
      <c r="L25" s="85"/>
      <c r="M25" s="168"/>
      <c r="N25" s="102"/>
      <c r="O25" s="172"/>
      <c r="P25" s="164"/>
      <c r="Q25" s="74"/>
      <c r="R25" s="64"/>
      <c r="S25" s="64"/>
      <c r="T25" s="66"/>
    </row>
    <row r="26" spans="1:20" ht="18.75" customHeight="1">
      <c r="A26" s="97"/>
      <c r="B26" s="99" t="s">
        <v>101</v>
      </c>
      <c r="C26" s="176">
        <v>9</v>
      </c>
      <c r="D26" s="119" t="s">
        <v>31</v>
      </c>
      <c r="E26" s="33">
        <v>40722</v>
      </c>
      <c r="F26" s="33">
        <v>40861</v>
      </c>
      <c r="G26" s="22"/>
      <c r="H26" s="29"/>
      <c r="I26" s="30"/>
      <c r="J26" s="30"/>
      <c r="K26" s="29">
        <v>42068</v>
      </c>
      <c r="L26" s="125">
        <f>K27-E27</f>
        <v>-0.036000000000000004</v>
      </c>
      <c r="M26" s="167">
        <f>K27/E27</f>
        <v>0.5764705882352941</v>
      </c>
      <c r="N26" s="101">
        <f>T26</f>
        <v>0.605</v>
      </c>
      <c r="O26" s="173">
        <v>13</v>
      </c>
      <c r="P26" s="163">
        <f>K26-E26</f>
        <v>1346</v>
      </c>
      <c r="Q26" s="74">
        <f>P26/365</f>
        <v>3.6876712328767125</v>
      </c>
      <c r="R26" s="64">
        <v>29.1</v>
      </c>
      <c r="S26" s="64">
        <v>91.9</v>
      </c>
      <c r="T26" s="66">
        <f>AVERAGE(R26:S26)/100</f>
        <v>0.605</v>
      </c>
    </row>
    <row r="27" spans="1:20" ht="18.75" customHeight="1">
      <c r="A27" s="97"/>
      <c r="B27" s="99"/>
      <c r="C27" s="176"/>
      <c r="D27" s="120"/>
      <c r="E27" s="3">
        <v>0.085</v>
      </c>
      <c r="F27" s="2">
        <v>0.075</v>
      </c>
      <c r="G27" s="2"/>
      <c r="H27" s="12"/>
      <c r="I27" s="2"/>
      <c r="J27" s="2"/>
      <c r="K27" s="12">
        <v>0.049</v>
      </c>
      <c r="L27" s="85"/>
      <c r="M27" s="168"/>
      <c r="N27" s="102"/>
      <c r="O27" s="174"/>
      <c r="P27" s="164"/>
      <c r="Q27" s="74"/>
      <c r="R27" s="64"/>
      <c r="S27" s="64"/>
      <c r="T27" s="66"/>
    </row>
    <row r="28" spans="1:20" ht="18.75" customHeight="1">
      <c r="A28" s="97"/>
      <c r="B28" s="99"/>
      <c r="C28" s="176"/>
      <c r="D28" s="119" t="s">
        <v>14</v>
      </c>
      <c r="E28" s="33">
        <v>40722</v>
      </c>
      <c r="F28" s="33"/>
      <c r="G28" s="33"/>
      <c r="H28" s="29"/>
      <c r="I28" s="30"/>
      <c r="J28" s="30"/>
      <c r="K28" s="29">
        <v>42068</v>
      </c>
      <c r="L28" s="125">
        <f>K29-E29</f>
        <v>-0.048</v>
      </c>
      <c r="M28" s="167">
        <f>K29/E29</f>
        <v>0.5514018691588785</v>
      </c>
      <c r="N28" s="101">
        <f>T28</f>
        <v>0.605</v>
      </c>
      <c r="O28" s="171">
        <v>14</v>
      </c>
      <c r="P28" s="163">
        <f>K28-E28</f>
        <v>1346</v>
      </c>
      <c r="Q28" s="74">
        <f>P28/365</f>
        <v>3.6876712328767125</v>
      </c>
      <c r="R28" s="64">
        <v>29.1</v>
      </c>
      <c r="S28" s="64">
        <v>91.9</v>
      </c>
      <c r="T28" s="66">
        <f>AVERAGE(R28:S28)/100</f>
        <v>0.605</v>
      </c>
    </row>
    <row r="29" spans="1:20" ht="18.75" customHeight="1" thickBot="1">
      <c r="A29" s="97"/>
      <c r="B29" s="100"/>
      <c r="C29" s="179"/>
      <c r="D29" s="120"/>
      <c r="E29" s="3">
        <v>0.107</v>
      </c>
      <c r="F29" s="2"/>
      <c r="G29" s="37"/>
      <c r="H29" s="12"/>
      <c r="I29" s="2"/>
      <c r="J29" s="2"/>
      <c r="K29" s="12">
        <v>0.059</v>
      </c>
      <c r="L29" s="85"/>
      <c r="M29" s="168"/>
      <c r="N29" s="102"/>
      <c r="O29" s="172"/>
      <c r="P29" s="164"/>
      <c r="Q29" s="74"/>
      <c r="R29" s="64"/>
      <c r="S29" s="64"/>
      <c r="T29" s="66"/>
    </row>
    <row r="30" spans="1:20" ht="18.75" customHeight="1">
      <c r="A30" s="97"/>
      <c r="B30" s="99" t="s">
        <v>102</v>
      </c>
      <c r="C30" s="176">
        <v>10</v>
      </c>
      <c r="D30" s="119" t="s">
        <v>31</v>
      </c>
      <c r="E30" s="33">
        <v>40722</v>
      </c>
      <c r="F30" s="33"/>
      <c r="G30" s="33"/>
      <c r="H30" s="29"/>
      <c r="I30" s="30"/>
      <c r="J30" s="30"/>
      <c r="K30" s="29">
        <v>42068</v>
      </c>
      <c r="L30" s="125">
        <f>K31-E31</f>
        <v>-0.039999999999999994</v>
      </c>
      <c r="M30" s="167">
        <f>K31/E31</f>
        <v>0.6296296296296297</v>
      </c>
      <c r="N30" s="101">
        <f>T30</f>
        <v>0.605</v>
      </c>
      <c r="O30" s="173">
        <v>15</v>
      </c>
      <c r="P30" s="163">
        <f>K30-E30</f>
        <v>1346</v>
      </c>
      <c r="Q30" s="74">
        <f>P30/365</f>
        <v>3.6876712328767125</v>
      </c>
      <c r="R30" s="64">
        <v>29.1</v>
      </c>
      <c r="S30" s="64">
        <v>91.9</v>
      </c>
      <c r="T30" s="66">
        <f>AVERAGE(R30:S30)/100</f>
        <v>0.605</v>
      </c>
    </row>
    <row r="31" spans="1:20" ht="18.75" customHeight="1">
      <c r="A31" s="97"/>
      <c r="B31" s="99"/>
      <c r="C31" s="176"/>
      <c r="D31" s="120"/>
      <c r="E31" s="3">
        <v>0.108</v>
      </c>
      <c r="F31" s="2"/>
      <c r="G31" s="2"/>
      <c r="H31" s="12"/>
      <c r="I31" s="2"/>
      <c r="J31" s="2"/>
      <c r="K31" s="12">
        <v>0.068</v>
      </c>
      <c r="L31" s="85"/>
      <c r="M31" s="168"/>
      <c r="N31" s="102"/>
      <c r="O31" s="174"/>
      <c r="P31" s="164"/>
      <c r="Q31" s="74"/>
      <c r="R31" s="64"/>
      <c r="S31" s="64"/>
      <c r="T31" s="66"/>
    </row>
    <row r="32" spans="1:20" ht="18.75" customHeight="1">
      <c r="A32" s="97"/>
      <c r="B32" s="99"/>
      <c r="C32" s="176"/>
      <c r="D32" s="119" t="s">
        <v>14</v>
      </c>
      <c r="E32" s="33">
        <v>40722</v>
      </c>
      <c r="F32" s="33"/>
      <c r="G32" s="33"/>
      <c r="H32" s="29"/>
      <c r="I32" s="30"/>
      <c r="J32" s="30"/>
      <c r="K32" s="29">
        <v>42068</v>
      </c>
      <c r="L32" s="125">
        <f>K33-E33</f>
        <v>-0.091</v>
      </c>
      <c r="M32" s="167">
        <f>K33/E33</f>
        <v>0.4129032258064516</v>
      </c>
      <c r="N32" s="101">
        <f>T32</f>
        <v>0.605</v>
      </c>
      <c r="O32" s="171">
        <v>16</v>
      </c>
      <c r="P32" s="163">
        <f>K32-E32</f>
        <v>1346</v>
      </c>
      <c r="Q32" s="74">
        <f>P32/365</f>
        <v>3.6876712328767125</v>
      </c>
      <c r="R32" s="64">
        <v>29.1</v>
      </c>
      <c r="S32" s="64">
        <v>91.9</v>
      </c>
      <c r="T32" s="66">
        <f>AVERAGE(R32:S32)/100</f>
        <v>0.605</v>
      </c>
    </row>
    <row r="33" spans="1:20" ht="18.75" customHeight="1" thickBot="1">
      <c r="A33" s="97"/>
      <c r="B33" s="100"/>
      <c r="C33" s="179"/>
      <c r="D33" s="120"/>
      <c r="E33" s="3">
        <v>0.155</v>
      </c>
      <c r="F33" s="2"/>
      <c r="G33" s="35"/>
      <c r="H33" s="12"/>
      <c r="I33" s="2"/>
      <c r="J33" s="2"/>
      <c r="K33" s="12">
        <v>0.064</v>
      </c>
      <c r="L33" s="85"/>
      <c r="M33" s="168"/>
      <c r="N33" s="102"/>
      <c r="O33" s="172"/>
      <c r="P33" s="164"/>
      <c r="Q33" s="74"/>
      <c r="R33" s="64"/>
      <c r="S33" s="64"/>
      <c r="T33" s="66"/>
    </row>
    <row r="34" spans="1:20" ht="18.75" customHeight="1">
      <c r="A34" s="97"/>
      <c r="B34" s="126" t="s">
        <v>103</v>
      </c>
      <c r="C34" s="175">
        <v>11</v>
      </c>
      <c r="D34" s="131" t="s">
        <v>14</v>
      </c>
      <c r="E34" s="33">
        <v>40722</v>
      </c>
      <c r="F34" s="22"/>
      <c r="G34" s="22"/>
      <c r="H34" s="29"/>
      <c r="I34" s="30"/>
      <c r="J34" s="30"/>
      <c r="K34" s="29">
        <v>42068</v>
      </c>
      <c r="L34" s="84">
        <f>K35-E35</f>
        <v>-0.015</v>
      </c>
      <c r="M34" s="167">
        <f>K35/E35</f>
        <v>0.8314606741573034</v>
      </c>
      <c r="N34" s="101">
        <f>T34</f>
        <v>0.616</v>
      </c>
      <c r="O34" s="173">
        <v>17</v>
      </c>
      <c r="P34" s="163">
        <f>K34-E34</f>
        <v>1346</v>
      </c>
      <c r="Q34" s="74">
        <f>P34/365</f>
        <v>3.6876712328767125</v>
      </c>
      <c r="R34" s="64">
        <v>30.9</v>
      </c>
      <c r="S34" s="64">
        <v>92.3</v>
      </c>
      <c r="T34" s="66">
        <f>AVERAGE(R34:S34)/100</f>
        <v>0.616</v>
      </c>
    </row>
    <row r="35" spans="1:20" ht="18.75" customHeight="1">
      <c r="A35" s="97"/>
      <c r="B35" s="99"/>
      <c r="C35" s="176"/>
      <c r="D35" s="106"/>
      <c r="E35" s="3">
        <v>0.089</v>
      </c>
      <c r="F35" s="2"/>
      <c r="G35" s="2"/>
      <c r="H35" s="12"/>
      <c r="I35" s="2"/>
      <c r="J35" s="2"/>
      <c r="K35" s="12">
        <v>0.074</v>
      </c>
      <c r="L35" s="85"/>
      <c r="M35" s="168"/>
      <c r="N35" s="102"/>
      <c r="O35" s="174"/>
      <c r="P35" s="164"/>
      <c r="Q35" s="74"/>
      <c r="R35" s="64"/>
      <c r="S35" s="64"/>
      <c r="T35" s="66"/>
    </row>
    <row r="36" spans="1:20" ht="18.75" customHeight="1">
      <c r="A36" s="97"/>
      <c r="B36" s="126" t="s">
        <v>104</v>
      </c>
      <c r="C36" s="175">
        <v>12</v>
      </c>
      <c r="D36" s="119" t="s">
        <v>31</v>
      </c>
      <c r="E36" s="33">
        <v>40722</v>
      </c>
      <c r="F36" s="33"/>
      <c r="G36" s="33"/>
      <c r="H36" s="29"/>
      <c r="I36" s="30"/>
      <c r="J36" s="30"/>
      <c r="K36" s="29">
        <v>42068</v>
      </c>
      <c r="L36" s="125">
        <f>K37-E37</f>
        <v>-0.042</v>
      </c>
      <c r="M36" s="167">
        <f>K37/E37</f>
        <v>0.5531914893617021</v>
      </c>
      <c r="N36" s="101">
        <f>T36</f>
        <v>0.605</v>
      </c>
      <c r="O36" s="171">
        <v>18</v>
      </c>
      <c r="P36" s="163">
        <f>K36-E36</f>
        <v>1346</v>
      </c>
      <c r="Q36" s="74">
        <f>P36/365</f>
        <v>3.6876712328767125</v>
      </c>
      <c r="R36" s="64">
        <v>29.1</v>
      </c>
      <c r="S36" s="64">
        <v>91.9</v>
      </c>
      <c r="T36" s="66">
        <f>AVERAGE(R36:S36)/100</f>
        <v>0.605</v>
      </c>
    </row>
    <row r="37" spans="1:20" ht="18.75" customHeight="1" thickBot="1">
      <c r="A37" s="97"/>
      <c r="B37" s="99"/>
      <c r="C37" s="176"/>
      <c r="D37" s="120"/>
      <c r="E37" s="3">
        <v>0.094</v>
      </c>
      <c r="F37" s="2"/>
      <c r="G37" s="2"/>
      <c r="H37" s="12"/>
      <c r="I37" s="2"/>
      <c r="J37" s="2"/>
      <c r="K37" s="12">
        <v>0.052</v>
      </c>
      <c r="L37" s="85"/>
      <c r="M37" s="168"/>
      <c r="N37" s="102"/>
      <c r="O37" s="172"/>
      <c r="P37" s="164"/>
      <c r="Q37" s="74"/>
      <c r="R37" s="64"/>
      <c r="S37" s="64"/>
      <c r="T37" s="66"/>
    </row>
    <row r="38" spans="1:20" ht="18.75" customHeight="1">
      <c r="A38" s="97"/>
      <c r="B38" s="99"/>
      <c r="C38" s="176"/>
      <c r="D38" s="119" t="s">
        <v>14</v>
      </c>
      <c r="E38" s="33">
        <v>40722</v>
      </c>
      <c r="F38" s="33"/>
      <c r="G38" s="33"/>
      <c r="H38" s="29"/>
      <c r="I38" s="30"/>
      <c r="J38" s="30"/>
      <c r="K38" s="29">
        <v>42068</v>
      </c>
      <c r="L38" s="125">
        <f>K39-E39</f>
        <v>-0.053</v>
      </c>
      <c r="M38" s="167">
        <f>K39/E39</f>
        <v>0.5225225225225225</v>
      </c>
      <c r="N38" s="101">
        <f>T38</f>
        <v>0.605</v>
      </c>
      <c r="O38" s="173">
        <v>19</v>
      </c>
      <c r="P38" s="163">
        <f>K38-E38</f>
        <v>1346</v>
      </c>
      <c r="Q38" s="74">
        <f>P38/365</f>
        <v>3.6876712328767125</v>
      </c>
      <c r="R38" s="64">
        <v>29.1</v>
      </c>
      <c r="S38" s="64">
        <v>91.9</v>
      </c>
      <c r="T38" s="66">
        <f>AVERAGE(R38:S38)/100</f>
        <v>0.605</v>
      </c>
    </row>
    <row r="39" spans="1:20" ht="18.75" customHeight="1">
      <c r="A39" s="97"/>
      <c r="B39" s="100"/>
      <c r="C39" s="179"/>
      <c r="D39" s="120"/>
      <c r="E39" s="3">
        <v>0.111</v>
      </c>
      <c r="F39" s="2"/>
      <c r="G39" s="35"/>
      <c r="H39" s="12"/>
      <c r="I39" s="2"/>
      <c r="J39" s="2"/>
      <c r="K39" s="12">
        <v>0.058</v>
      </c>
      <c r="L39" s="85"/>
      <c r="M39" s="168"/>
      <c r="N39" s="102"/>
      <c r="O39" s="174"/>
      <c r="P39" s="164"/>
      <c r="Q39" s="74"/>
      <c r="R39" s="64"/>
      <c r="S39" s="64"/>
      <c r="T39" s="66"/>
    </row>
    <row r="40" spans="1:20" ht="18.75" customHeight="1">
      <c r="A40" s="97"/>
      <c r="B40" s="126" t="s">
        <v>105</v>
      </c>
      <c r="C40" s="175">
        <v>13</v>
      </c>
      <c r="D40" s="90" t="s">
        <v>31</v>
      </c>
      <c r="E40" s="33">
        <v>40722</v>
      </c>
      <c r="F40" s="22"/>
      <c r="G40" s="23"/>
      <c r="H40" s="23"/>
      <c r="I40" s="25"/>
      <c r="J40" s="25"/>
      <c r="K40" s="29">
        <v>42068</v>
      </c>
      <c r="L40" s="84">
        <f>K41-E41</f>
        <v>-0.0049999999999999906</v>
      </c>
      <c r="M40" s="167">
        <f>K41/E41</f>
        <v>0.9315068493150687</v>
      </c>
      <c r="N40" s="101">
        <f>T40</f>
        <v>0.616</v>
      </c>
      <c r="O40" s="171">
        <v>20</v>
      </c>
      <c r="P40" s="163">
        <f>K40-E40</f>
        <v>1346</v>
      </c>
      <c r="Q40" s="74">
        <f>P40/365</f>
        <v>3.6876712328767125</v>
      </c>
      <c r="R40" s="64">
        <v>30.9</v>
      </c>
      <c r="S40" s="64">
        <v>92.3</v>
      </c>
      <c r="T40" s="66">
        <f>AVERAGE(R40:S40)/100</f>
        <v>0.616</v>
      </c>
    </row>
    <row r="41" spans="1:20" ht="18.75" customHeight="1" thickBot="1">
      <c r="A41" s="97"/>
      <c r="B41" s="99"/>
      <c r="C41" s="176"/>
      <c r="D41" s="131"/>
      <c r="E41" s="3">
        <v>0.073</v>
      </c>
      <c r="F41" s="2"/>
      <c r="G41" s="12"/>
      <c r="H41" s="12"/>
      <c r="I41" s="2"/>
      <c r="J41" s="2"/>
      <c r="K41" s="12">
        <v>0.068</v>
      </c>
      <c r="L41" s="85"/>
      <c r="M41" s="168"/>
      <c r="N41" s="102"/>
      <c r="O41" s="172"/>
      <c r="P41" s="164"/>
      <c r="Q41" s="74"/>
      <c r="R41" s="64"/>
      <c r="S41" s="64"/>
      <c r="T41" s="66"/>
    </row>
    <row r="42" spans="1:20" ht="18.75" customHeight="1">
      <c r="A42" s="97"/>
      <c r="B42" s="99"/>
      <c r="C42" s="176"/>
      <c r="D42" s="90" t="s">
        <v>14</v>
      </c>
      <c r="E42" s="33">
        <v>40722</v>
      </c>
      <c r="F42" s="22"/>
      <c r="G42" s="29"/>
      <c r="H42" s="25"/>
      <c r="I42" s="30"/>
      <c r="J42" s="30"/>
      <c r="K42" s="29">
        <v>42068</v>
      </c>
      <c r="L42" s="84">
        <f>K43-E43</f>
        <v>-0.064</v>
      </c>
      <c r="M42" s="167">
        <f>K43/E43</f>
        <v>0.5223880597014926</v>
      </c>
      <c r="N42" s="101">
        <f>T42</f>
        <v>0.616</v>
      </c>
      <c r="O42" s="173">
        <v>21</v>
      </c>
      <c r="P42" s="163">
        <f>K42-E42</f>
        <v>1346</v>
      </c>
      <c r="Q42" s="74">
        <f>P42/365</f>
        <v>3.6876712328767125</v>
      </c>
      <c r="R42" s="64">
        <v>30.9</v>
      </c>
      <c r="S42" s="64">
        <v>92.3</v>
      </c>
      <c r="T42" s="66">
        <f>AVERAGE(R42:S42)/100</f>
        <v>0.616</v>
      </c>
    </row>
    <row r="43" spans="1:20" ht="18.75" customHeight="1">
      <c r="A43" s="97"/>
      <c r="B43" s="99"/>
      <c r="C43" s="176"/>
      <c r="D43" s="106"/>
      <c r="E43" s="3">
        <v>0.134</v>
      </c>
      <c r="F43" s="2"/>
      <c r="G43" s="12"/>
      <c r="H43" s="2"/>
      <c r="I43" s="2"/>
      <c r="J43" s="2"/>
      <c r="K43" s="17">
        <v>0.07</v>
      </c>
      <c r="L43" s="85"/>
      <c r="M43" s="168"/>
      <c r="N43" s="102"/>
      <c r="O43" s="174"/>
      <c r="P43" s="164"/>
      <c r="Q43" s="74"/>
      <c r="R43" s="64"/>
      <c r="S43" s="64"/>
      <c r="T43" s="66"/>
    </row>
    <row r="44" spans="1:20" ht="18.75" customHeight="1">
      <c r="A44" s="97"/>
      <c r="B44" s="99"/>
      <c r="C44" s="176"/>
      <c r="D44" s="131" t="s">
        <v>22</v>
      </c>
      <c r="E44" s="33">
        <v>40722</v>
      </c>
      <c r="F44" s="29"/>
      <c r="G44" s="25"/>
      <c r="H44" s="25"/>
      <c r="I44" s="30"/>
      <c r="J44" s="30"/>
      <c r="K44" s="29">
        <v>42068</v>
      </c>
      <c r="L44" s="84">
        <f>K45-E45</f>
        <v>-0.018000000000000002</v>
      </c>
      <c r="M44" s="167">
        <f>K45/E45</f>
        <v>0.7831325301204819</v>
      </c>
      <c r="N44" s="101">
        <f>T44</f>
        <v>0.616</v>
      </c>
      <c r="O44" s="171">
        <v>22</v>
      </c>
      <c r="P44" s="163">
        <f>K44-E44</f>
        <v>1346</v>
      </c>
      <c r="Q44" s="74">
        <f>P44/365</f>
        <v>3.6876712328767125</v>
      </c>
      <c r="R44" s="64">
        <v>30.9</v>
      </c>
      <c r="S44" s="64">
        <v>92.3</v>
      </c>
      <c r="T44" s="66">
        <f>AVERAGE(R44:S44)/100</f>
        <v>0.616</v>
      </c>
    </row>
    <row r="45" spans="1:20" ht="18.75" customHeight="1" thickBot="1">
      <c r="A45" s="97"/>
      <c r="B45" s="100"/>
      <c r="C45" s="179"/>
      <c r="D45" s="106"/>
      <c r="E45" s="3">
        <v>0.083</v>
      </c>
      <c r="F45" s="12"/>
      <c r="G45" s="2"/>
      <c r="H45" s="2"/>
      <c r="I45" s="2"/>
      <c r="J45" s="2"/>
      <c r="K45" s="12">
        <v>0.065</v>
      </c>
      <c r="L45" s="85"/>
      <c r="M45" s="168"/>
      <c r="N45" s="102"/>
      <c r="O45" s="172"/>
      <c r="P45" s="164"/>
      <c r="Q45" s="74"/>
      <c r="R45" s="64"/>
      <c r="S45" s="64"/>
      <c r="T45" s="66"/>
    </row>
    <row r="46" spans="1:20" ht="18.75" customHeight="1">
      <c r="A46" s="97"/>
      <c r="B46" s="126" t="s">
        <v>106</v>
      </c>
      <c r="C46" s="175">
        <v>14</v>
      </c>
      <c r="D46" s="90" t="s">
        <v>31</v>
      </c>
      <c r="E46" s="33">
        <v>40722</v>
      </c>
      <c r="F46" s="22"/>
      <c r="G46" s="23"/>
      <c r="H46" s="23"/>
      <c r="I46" s="25"/>
      <c r="J46" s="25"/>
      <c r="K46" s="29">
        <v>42068</v>
      </c>
      <c r="L46" s="84">
        <f>K47-E47</f>
        <v>-0.015000000000000006</v>
      </c>
      <c r="M46" s="167">
        <f>K47/E47</f>
        <v>0.7826086956521738</v>
      </c>
      <c r="N46" s="101">
        <f>T46</f>
        <v>0.616</v>
      </c>
      <c r="O46" s="173">
        <v>23</v>
      </c>
      <c r="P46" s="163">
        <f>K46-E46</f>
        <v>1346</v>
      </c>
      <c r="Q46" s="74">
        <f>P46/365</f>
        <v>3.6876712328767125</v>
      </c>
      <c r="R46" s="64">
        <v>30.9</v>
      </c>
      <c r="S46" s="64">
        <v>92.3</v>
      </c>
      <c r="T46" s="66">
        <f>AVERAGE(R46:S46)/100</f>
        <v>0.616</v>
      </c>
    </row>
    <row r="47" spans="1:20" ht="18.75" customHeight="1">
      <c r="A47" s="97"/>
      <c r="B47" s="99"/>
      <c r="C47" s="176"/>
      <c r="D47" s="131"/>
      <c r="E47" s="3">
        <v>0.069</v>
      </c>
      <c r="F47" s="2"/>
      <c r="G47" s="12"/>
      <c r="H47" s="12"/>
      <c r="I47" s="2"/>
      <c r="J47" s="2"/>
      <c r="K47" s="12">
        <v>0.054</v>
      </c>
      <c r="L47" s="85"/>
      <c r="M47" s="168"/>
      <c r="N47" s="102"/>
      <c r="O47" s="174"/>
      <c r="P47" s="164"/>
      <c r="Q47" s="74"/>
      <c r="R47" s="64"/>
      <c r="S47" s="64"/>
      <c r="T47" s="66"/>
    </row>
    <row r="48" spans="1:20" ht="18.75" customHeight="1">
      <c r="A48" s="97"/>
      <c r="B48" s="99"/>
      <c r="C48" s="176"/>
      <c r="D48" s="90" t="s">
        <v>14</v>
      </c>
      <c r="E48" s="33">
        <v>40722</v>
      </c>
      <c r="F48" s="22"/>
      <c r="G48" s="29"/>
      <c r="H48" s="25"/>
      <c r="I48" s="30"/>
      <c r="J48" s="30"/>
      <c r="K48" s="29">
        <v>42068</v>
      </c>
      <c r="L48" s="84">
        <f>K49-E49</f>
        <v>-0.03900000000000001</v>
      </c>
      <c r="M48" s="167">
        <f>K49/E49</f>
        <v>0.6138613861386139</v>
      </c>
      <c r="N48" s="101">
        <f>T48</f>
        <v>0.616</v>
      </c>
      <c r="O48" s="171">
        <v>24</v>
      </c>
      <c r="P48" s="163">
        <f>K48-E48</f>
        <v>1346</v>
      </c>
      <c r="Q48" s="74">
        <f>P48/365</f>
        <v>3.6876712328767125</v>
      </c>
      <c r="R48" s="64">
        <v>30.9</v>
      </c>
      <c r="S48" s="64">
        <v>92.3</v>
      </c>
      <c r="T48" s="66">
        <f>AVERAGE(R48:S48)/100</f>
        <v>0.616</v>
      </c>
    </row>
    <row r="49" spans="1:20" ht="18.75" customHeight="1" thickBot="1">
      <c r="A49" s="97"/>
      <c r="B49" s="99"/>
      <c r="C49" s="176"/>
      <c r="D49" s="106"/>
      <c r="E49" s="3">
        <v>0.101</v>
      </c>
      <c r="F49" s="2"/>
      <c r="G49" s="12"/>
      <c r="H49" s="2"/>
      <c r="I49" s="2"/>
      <c r="J49" s="2"/>
      <c r="K49" s="17">
        <v>0.062</v>
      </c>
      <c r="L49" s="85"/>
      <c r="M49" s="168"/>
      <c r="N49" s="102"/>
      <c r="O49" s="172"/>
      <c r="P49" s="164"/>
      <c r="Q49" s="74"/>
      <c r="R49" s="64"/>
      <c r="S49" s="64"/>
      <c r="T49" s="66"/>
    </row>
    <row r="50" spans="1:20" ht="18.75" customHeight="1">
      <c r="A50" s="97"/>
      <c r="B50" s="99"/>
      <c r="C50" s="176"/>
      <c r="D50" s="131" t="s">
        <v>22</v>
      </c>
      <c r="E50" s="33">
        <v>40722</v>
      </c>
      <c r="F50" s="29"/>
      <c r="G50" s="25"/>
      <c r="H50" s="25"/>
      <c r="I50" s="30"/>
      <c r="J50" s="30"/>
      <c r="K50" s="29">
        <v>42068</v>
      </c>
      <c r="L50" s="84">
        <f>K51-E51</f>
        <v>0.017</v>
      </c>
      <c r="M50" s="167">
        <f>K51/E51</f>
        <v>1.3863636363636365</v>
      </c>
      <c r="N50" s="101">
        <f>T50</f>
        <v>0.616</v>
      </c>
      <c r="O50" s="173">
        <v>25</v>
      </c>
      <c r="P50" s="163">
        <f>K50-E50</f>
        <v>1346</v>
      </c>
      <c r="Q50" s="74">
        <f>P50/365</f>
        <v>3.6876712328767125</v>
      </c>
      <c r="R50" s="64">
        <v>30.9</v>
      </c>
      <c r="S50" s="64">
        <v>92.3</v>
      </c>
      <c r="T50" s="66">
        <f>AVERAGE(R50:S50)/100</f>
        <v>0.616</v>
      </c>
    </row>
    <row r="51" spans="1:20" ht="18.75" customHeight="1">
      <c r="A51" s="97"/>
      <c r="B51" s="100"/>
      <c r="C51" s="179"/>
      <c r="D51" s="106"/>
      <c r="E51" s="3">
        <v>0.044</v>
      </c>
      <c r="F51" s="12"/>
      <c r="G51" s="2"/>
      <c r="H51" s="2"/>
      <c r="I51" s="2"/>
      <c r="J51" s="2"/>
      <c r="K51" s="12">
        <v>0.061</v>
      </c>
      <c r="L51" s="85"/>
      <c r="M51" s="168"/>
      <c r="N51" s="102"/>
      <c r="O51" s="174"/>
      <c r="P51" s="164"/>
      <c r="Q51" s="74"/>
      <c r="R51" s="64"/>
      <c r="S51" s="64"/>
      <c r="T51" s="66"/>
    </row>
    <row r="52" spans="1:20" ht="18.75" customHeight="1">
      <c r="A52" s="97"/>
      <c r="B52" s="126" t="s">
        <v>107</v>
      </c>
      <c r="C52" s="175">
        <v>15</v>
      </c>
      <c r="D52" s="131" t="s">
        <v>41</v>
      </c>
      <c r="E52" s="33">
        <v>40722</v>
      </c>
      <c r="F52" s="22"/>
      <c r="G52" s="22"/>
      <c r="H52" s="29"/>
      <c r="I52" s="30"/>
      <c r="J52" s="30"/>
      <c r="K52" s="29">
        <v>42068</v>
      </c>
      <c r="L52" s="84">
        <f>K53-E53</f>
        <v>0.008000000000000007</v>
      </c>
      <c r="M52" s="167">
        <f>K53/E53</f>
        <v>1.1333333333333335</v>
      </c>
      <c r="N52" s="101">
        <f>T52</f>
        <v>0.616</v>
      </c>
      <c r="O52" s="171">
        <v>26</v>
      </c>
      <c r="P52" s="163">
        <f>K52-E52</f>
        <v>1346</v>
      </c>
      <c r="Q52" s="74">
        <f>P52/365</f>
        <v>3.6876712328767125</v>
      </c>
      <c r="R52" s="64">
        <v>30.9</v>
      </c>
      <c r="S52" s="64">
        <v>92.3</v>
      </c>
      <c r="T52" s="66">
        <f>AVERAGE(R52:S52)/100</f>
        <v>0.616</v>
      </c>
    </row>
    <row r="53" spans="1:20" ht="18.75" customHeight="1" thickBot="1">
      <c r="A53" s="97"/>
      <c r="B53" s="99"/>
      <c r="C53" s="176"/>
      <c r="D53" s="106"/>
      <c r="E53" s="3">
        <v>0.06</v>
      </c>
      <c r="F53" s="2"/>
      <c r="G53" s="2"/>
      <c r="H53" s="12"/>
      <c r="I53" s="2"/>
      <c r="J53" s="2"/>
      <c r="K53" s="12">
        <v>0.068</v>
      </c>
      <c r="L53" s="85"/>
      <c r="M53" s="168"/>
      <c r="N53" s="102"/>
      <c r="O53" s="172"/>
      <c r="P53" s="164"/>
      <c r="Q53" s="74"/>
      <c r="R53" s="64"/>
      <c r="S53" s="64"/>
      <c r="T53" s="66"/>
    </row>
    <row r="54" spans="1:20" ht="18.75" customHeight="1">
      <c r="A54" s="97"/>
      <c r="B54" s="126" t="s">
        <v>108</v>
      </c>
      <c r="C54" s="175">
        <v>16</v>
      </c>
      <c r="D54" s="131" t="s">
        <v>41</v>
      </c>
      <c r="E54" s="33">
        <v>40722</v>
      </c>
      <c r="F54" s="22"/>
      <c r="G54" s="22"/>
      <c r="H54" s="29"/>
      <c r="I54" s="30"/>
      <c r="J54" s="30"/>
      <c r="K54" s="29">
        <v>42068</v>
      </c>
      <c r="L54" s="84">
        <f>K55-E55</f>
        <v>-0.028000000000000004</v>
      </c>
      <c r="M54" s="167">
        <f>K55/E55</f>
        <v>0.6666666666666666</v>
      </c>
      <c r="N54" s="101">
        <f>T54</f>
        <v>0.616</v>
      </c>
      <c r="O54" s="173">
        <v>27</v>
      </c>
      <c r="P54" s="163">
        <f>K54-E54</f>
        <v>1346</v>
      </c>
      <c r="Q54" s="74">
        <f>P54/365</f>
        <v>3.6876712328767125</v>
      </c>
      <c r="R54" s="64">
        <v>30.9</v>
      </c>
      <c r="S54" s="64">
        <v>92.3</v>
      </c>
      <c r="T54" s="66">
        <f>AVERAGE(R54:S54)/100</f>
        <v>0.616</v>
      </c>
    </row>
    <row r="55" spans="1:20" ht="18.75" customHeight="1">
      <c r="A55" s="97"/>
      <c r="B55" s="99"/>
      <c r="C55" s="176"/>
      <c r="D55" s="106"/>
      <c r="E55" s="3">
        <v>0.084</v>
      </c>
      <c r="F55" s="2"/>
      <c r="G55" s="2"/>
      <c r="H55" s="12"/>
      <c r="I55" s="2"/>
      <c r="J55" s="2"/>
      <c r="K55" s="12">
        <v>0.056</v>
      </c>
      <c r="L55" s="85"/>
      <c r="M55" s="168"/>
      <c r="N55" s="102"/>
      <c r="O55" s="174"/>
      <c r="P55" s="164"/>
      <c r="Q55" s="74"/>
      <c r="R55" s="64"/>
      <c r="S55" s="64"/>
      <c r="T55" s="66"/>
    </row>
    <row r="56" spans="1:20" ht="18.75" customHeight="1">
      <c r="A56" s="97"/>
      <c r="B56" s="126" t="s">
        <v>120</v>
      </c>
      <c r="C56" s="175">
        <v>17</v>
      </c>
      <c r="D56" s="131" t="s">
        <v>41</v>
      </c>
      <c r="E56" s="33">
        <v>40764</v>
      </c>
      <c r="F56" s="22"/>
      <c r="G56" s="22"/>
      <c r="H56" s="29"/>
      <c r="I56" s="30"/>
      <c r="J56" s="30"/>
      <c r="K56" s="29">
        <v>42068</v>
      </c>
      <c r="L56" s="84">
        <f>K57-E57</f>
        <v>-0.05499999999999999</v>
      </c>
      <c r="M56" s="167">
        <f>K57/E57</f>
        <v>0.5338983050847458</v>
      </c>
      <c r="N56" s="101">
        <f>T56</f>
        <v>0.616</v>
      </c>
      <c r="O56" s="171">
        <v>28</v>
      </c>
      <c r="P56" s="163">
        <f>K56-E56</f>
        <v>1304</v>
      </c>
      <c r="Q56" s="74">
        <f>P56/365</f>
        <v>3.5726027397260274</v>
      </c>
      <c r="R56" s="64">
        <v>30.9</v>
      </c>
      <c r="S56" s="64">
        <v>92.3</v>
      </c>
      <c r="T56" s="66">
        <f>AVERAGE(R56:S56)/100</f>
        <v>0.616</v>
      </c>
    </row>
    <row r="57" spans="1:20" ht="18.75" customHeight="1" thickBot="1">
      <c r="A57" s="97"/>
      <c r="B57" s="99"/>
      <c r="C57" s="176"/>
      <c r="D57" s="106"/>
      <c r="E57" s="3">
        <v>0.118</v>
      </c>
      <c r="F57" s="2"/>
      <c r="G57" s="2"/>
      <c r="H57" s="12"/>
      <c r="I57" s="2"/>
      <c r="J57" s="2"/>
      <c r="K57" s="12">
        <v>0.063</v>
      </c>
      <c r="L57" s="85"/>
      <c r="M57" s="168"/>
      <c r="N57" s="102"/>
      <c r="O57" s="172"/>
      <c r="P57" s="164"/>
      <c r="Q57" s="74"/>
      <c r="R57" s="64"/>
      <c r="S57" s="64"/>
      <c r="T57" s="66"/>
    </row>
    <row r="58" spans="1:20" ht="18.75" customHeight="1">
      <c r="A58" s="97"/>
      <c r="B58" s="126" t="s">
        <v>109</v>
      </c>
      <c r="C58" s="175">
        <v>18</v>
      </c>
      <c r="D58" s="131" t="s">
        <v>41</v>
      </c>
      <c r="E58" s="33">
        <v>40722</v>
      </c>
      <c r="F58" s="22"/>
      <c r="G58" s="22"/>
      <c r="H58" s="29"/>
      <c r="I58" s="30"/>
      <c r="J58" s="30"/>
      <c r="K58" s="29">
        <v>42068</v>
      </c>
      <c r="L58" s="84">
        <f>K59-E59</f>
        <v>-0.043</v>
      </c>
      <c r="M58" s="167">
        <f>K59/E59</f>
        <v>0.5376344086021506</v>
      </c>
      <c r="N58" s="101">
        <f>T58</f>
        <v>0.616</v>
      </c>
      <c r="O58" s="173">
        <v>29</v>
      </c>
      <c r="P58" s="163">
        <f>K58-E58</f>
        <v>1346</v>
      </c>
      <c r="Q58" s="74">
        <f>P58/365</f>
        <v>3.6876712328767125</v>
      </c>
      <c r="R58" s="64">
        <v>30.9</v>
      </c>
      <c r="S58" s="64">
        <v>92.3</v>
      </c>
      <c r="T58" s="66">
        <f>AVERAGE(R58:S58)/100</f>
        <v>0.616</v>
      </c>
    </row>
    <row r="59" spans="1:20" ht="18.75" customHeight="1">
      <c r="A59" s="97"/>
      <c r="B59" s="99"/>
      <c r="C59" s="176"/>
      <c r="D59" s="106"/>
      <c r="E59" s="3">
        <v>0.093</v>
      </c>
      <c r="F59" s="2"/>
      <c r="G59" s="2"/>
      <c r="H59" s="12"/>
      <c r="I59" s="2"/>
      <c r="J59" s="2"/>
      <c r="K59" s="17">
        <v>0.05</v>
      </c>
      <c r="L59" s="85"/>
      <c r="M59" s="168"/>
      <c r="N59" s="102"/>
      <c r="O59" s="174"/>
      <c r="P59" s="164"/>
      <c r="Q59" s="74"/>
      <c r="R59" s="64"/>
      <c r="S59" s="64"/>
      <c r="T59" s="66"/>
    </row>
    <row r="60" spans="1:20" ht="18.75" customHeight="1">
      <c r="A60" s="97"/>
      <c r="B60" s="126" t="s">
        <v>110</v>
      </c>
      <c r="C60" s="175">
        <v>19</v>
      </c>
      <c r="D60" s="131" t="s">
        <v>41</v>
      </c>
      <c r="E60" s="33">
        <v>40722</v>
      </c>
      <c r="F60" s="22"/>
      <c r="G60" s="22"/>
      <c r="H60" s="29"/>
      <c r="I60" s="30"/>
      <c r="J60" s="30"/>
      <c r="K60" s="29">
        <v>42068</v>
      </c>
      <c r="L60" s="84">
        <f>K61-E61</f>
        <v>-0.042</v>
      </c>
      <c r="M60" s="167">
        <f>K61/E61</f>
        <v>0.5670103092783505</v>
      </c>
      <c r="N60" s="101">
        <f>T60</f>
        <v>0.616</v>
      </c>
      <c r="O60" s="171">
        <v>30</v>
      </c>
      <c r="P60" s="163">
        <f>K60-E60</f>
        <v>1346</v>
      </c>
      <c r="Q60" s="74">
        <f>P60/365</f>
        <v>3.6876712328767125</v>
      </c>
      <c r="R60" s="64">
        <v>30.9</v>
      </c>
      <c r="S60" s="64">
        <v>92.3</v>
      </c>
      <c r="T60" s="66">
        <f>AVERAGE(R60:S60)/100</f>
        <v>0.616</v>
      </c>
    </row>
    <row r="61" spans="1:20" ht="18.75" customHeight="1" thickBot="1">
      <c r="A61" s="97"/>
      <c r="B61" s="99"/>
      <c r="C61" s="176"/>
      <c r="D61" s="106"/>
      <c r="E61" s="3">
        <v>0.097</v>
      </c>
      <c r="F61" s="2"/>
      <c r="G61" s="2"/>
      <c r="H61" s="12"/>
      <c r="I61" s="2"/>
      <c r="J61" s="2"/>
      <c r="K61" s="12">
        <v>0.055</v>
      </c>
      <c r="L61" s="85"/>
      <c r="M61" s="168"/>
      <c r="N61" s="102"/>
      <c r="O61" s="172"/>
      <c r="P61" s="164"/>
      <c r="Q61" s="74"/>
      <c r="R61" s="64"/>
      <c r="S61" s="64"/>
      <c r="T61" s="66"/>
    </row>
    <row r="62" spans="1:20" ht="18.75" customHeight="1">
      <c r="A62" s="97"/>
      <c r="B62" s="126" t="s">
        <v>111</v>
      </c>
      <c r="C62" s="175">
        <v>20</v>
      </c>
      <c r="D62" s="119" t="s">
        <v>31</v>
      </c>
      <c r="E62" s="33">
        <v>40722</v>
      </c>
      <c r="F62" s="33"/>
      <c r="G62" s="33"/>
      <c r="H62" s="29"/>
      <c r="I62" s="30"/>
      <c r="J62" s="30"/>
      <c r="K62" s="29">
        <v>42068</v>
      </c>
      <c r="L62" s="125">
        <f>K63-E63</f>
        <v>0.009999999999999995</v>
      </c>
      <c r="M62" s="167">
        <f>K63/E63</f>
        <v>1.1587301587301586</v>
      </c>
      <c r="N62" s="101">
        <f>T62</f>
        <v>0.605</v>
      </c>
      <c r="O62" s="173">
        <v>31</v>
      </c>
      <c r="P62" s="163">
        <f>K62-E62</f>
        <v>1346</v>
      </c>
      <c r="Q62" s="74">
        <f>P62/365</f>
        <v>3.6876712328767125</v>
      </c>
      <c r="R62" s="64">
        <v>29.1</v>
      </c>
      <c r="S62" s="64">
        <v>91.9</v>
      </c>
      <c r="T62" s="66">
        <f>AVERAGE(R62:S62)/100</f>
        <v>0.605</v>
      </c>
    </row>
    <row r="63" spans="1:20" ht="18.75" customHeight="1">
      <c r="A63" s="97"/>
      <c r="B63" s="99"/>
      <c r="C63" s="176"/>
      <c r="D63" s="120"/>
      <c r="E63" s="3">
        <v>0.063</v>
      </c>
      <c r="F63" s="2"/>
      <c r="G63" s="2"/>
      <c r="H63" s="12"/>
      <c r="I63" s="2"/>
      <c r="J63" s="2"/>
      <c r="K63" s="12">
        <v>0.073</v>
      </c>
      <c r="L63" s="85"/>
      <c r="M63" s="168"/>
      <c r="N63" s="102"/>
      <c r="O63" s="174"/>
      <c r="P63" s="164"/>
      <c r="Q63" s="74"/>
      <c r="R63" s="64"/>
      <c r="S63" s="64"/>
      <c r="T63" s="66"/>
    </row>
    <row r="64" spans="1:20" ht="18.75" customHeight="1">
      <c r="A64" s="97"/>
      <c r="B64" s="99"/>
      <c r="C64" s="176"/>
      <c r="D64" s="119" t="s">
        <v>22</v>
      </c>
      <c r="E64" s="33">
        <v>40722</v>
      </c>
      <c r="F64" s="33"/>
      <c r="G64" s="33"/>
      <c r="H64" s="29"/>
      <c r="I64" s="30"/>
      <c r="J64" s="30"/>
      <c r="K64" s="29">
        <v>42068</v>
      </c>
      <c r="L64" s="125">
        <f>K65-E65</f>
        <v>-0.036</v>
      </c>
      <c r="M64" s="167">
        <f>K65/E65</f>
        <v>0.6043956043956045</v>
      </c>
      <c r="N64" s="101">
        <f>T64</f>
        <v>0.605</v>
      </c>
      <c r="O64" s="171">
        <v>32</v>
      </c>
      <c r="P64" s="163">
        <f>K64-E64</f>
        <v>1346</v>
      </c>
      <c r="Q64" s="74">
        <f>P64/365</f>
        <v>3.6876712328767125</v>
      </c>
      <c r="R64" s="64">
        <v>29.1</v>
      </c>
      <c r="S64" s="64">
        <v>91.9</v>
      </c>
      <c r="T64" s="66">
        <f>AVERAGE(R64:S64)/100</f>
        <v>0.605</v>
      </c>
    </row>
    <row r="65" spans="1:20" ht="18.75" customHeight="1" thickBot="1">
      <c r="A65" s="97"/>
      <c r="B65" s="100"/>
      <c r="C65" s="179"/>
      <c r="D65" s="120"/>
      <c r="E65" s="3">
        <v>0.091</v>
      </c>
      <c r="F65" s="2"/>
      <c r="G65" s="35"/>
      <c r="H65" s="12"/>
      <c r="I65" s="2"/>
      <c r="J65" s="2"/>
      <c r="K65" s="12">
        <v>0.055</v>
      </c>
      <c r="L65" s="85"/>
      <c r="M65" s="168"/>
      <c r="N65" s="102"/>
      <c r="O65" s="172"/>
      <c r="P65" s="164"/>
      <c r="Q65" s="74"/>
      <c r="R65" s="64"/>
      <c r="S65" s="64"/>
      <c r="T65" s="66"/>
    </row>
    <row r="66" spans="1:20" ht="18.75" customHeight="1">
      <c r="A66" s="97"/>
      <c r="B66" s="126" t="s">
        <v>112</v>
      </c>
      <c r="C66" s="175">
        <v>21</v>
      </c>
      <c r="D66" s="119" t="s">
        <v>31</v>
      </c>
      <c r="E66" s="33">
        <v>40722</v>
      </c>
      <c r="F66" s="33"/>
      <c r="G66" s="22"/>
      <c r="H66" s="29"/>
      <c r="I66" s="30"/>
      <c r="J66" s="30"/>
      <c r="K66" s="29">
        <v>42068</v>
      </c>
      <c r="L66" s="125">
        <f>K67-E67</f>
        <v>-0.010000000000000002</v>
      </c>
      <c r="M66" s="167">
        <f>K67/E67</f>
        <v>0.8529411764705882</v>
      </c>
      <c r="N66" s="101">
        <f>T66</f>
        <v>0.605</v>
      </c>
      <c r="O66" s="173">
        <v>33</v>
      </c>
      <c r="P66" s="163">
        <f>K66-E66</f>
        <v>1346</v>
      </c>
      <c r="Q66" s="74">
        <f>P66/365</f>
        <v>3.6876712328767125</v>
      </c>
      <c r="R66" s="64">
        <v>29.1</v>
      </c>
      <c r="S66" s="64">
        <v>91.9</v>
      </c>
      <c r="T66" s="66">
        <f>AVERAGE(R66:S66)/100</f>
        <v>0.605</v>
      </c>
    </row>
    <row r="67" spans="1:20" ht="18.75" customHeight="1">
      <c r="A67" s="97"/>
      <c r="B67" s="99"/>
      <c r="C67" s="176"/>
      <c r="D67" s="120"/>
      <c r="E67" s="3">
        <v>0.068</v>
      </c>
      <c r="F67" s="2"/>
      <c r="G67" s="2"/>
      <c r="H67" s="12"/>
      <c r="I67" s="2"/>
      <c r="J67" s="2"/>
      <c r="K67" s="12">
        <v>0.058</v>
      </c>
      <c r="L67" s="85"/>
      <c r="M67" s="168"/>
      <c r="N67" s="102"/>
      <c r="O67" s="174"/>
      <c r="P67" s="164"/>
      <c r="Q67" s="74"/>
      <c r="R67" s="64"/>
      <c r="S67" s="64"/>
      <c r="T67" s="66"/>
    </row>
    <row r="68" spans="1:20" ht="18.75" customHeight="1">
      <c r="A68" s="97"/>
      <c r="B68" s="99"/>
      <c r="C68" s="176"/>
      <c r="D68" s="119" t="s">
        <v>22</v>
      </c>
      <c r="E68" s="33">
        <v>40722</v>
      </c>
      <c r="F68" s="33"/>
      <c r="G68" s="33"/>
      <c r="H68" s="29"/>
      <c r="I68" s="30"/>
      <c r="J68" s="30"/>
      <c r="K68" s="29">
        <v>42068</v>
      </c>
      <c r="L68" s="125">
        <f>K69-E69</f>
        <v>0</v>
      </c>
      <c r="M68" s="167">
        <f>K69/E69</f>
        <v>1</v>
      </c>
      <c r="N68" s="101">
        <f>T68</f>
        <v>0.605</v>
      </c>
      <c r="O68" s="171">
        <v>34</v>
      </c>
      <c r="P68" s="163">
        <f>K68-E68</f>
        <v>1346</v>
      </c>
      <c r="Q68" s="74">
        <f>P68/365</f>
        <v>3.6876712328767125</v>
      </c>
      <c r="R68" s="64">
        <v>29.1</v>
      </c>
      <c r="S68" s="64">
        <v>91.9</v>
      </c>
      <c r="T68" s="66">
        <f>AVERAGE(R68:S68)/100</f>
        <v>0.605</v>
      </c>
    </row>
    <row r="69" spans="1:20" ht="18.75" customHeight="1" thickBot="1">
      <c r="A69" s="97"/>
      <c r="B69" s="100"/>
      <c r="C69" s="179"/>
      <c r="D69" s="120"/>
      <c r="E69" s="3">
        <v>0.058</v>
      </c>
      <c r="F69" s="2"/>
      <c r="G69" s="35"/>
      <c r="H69" s="12"/>
      <c r="I69" s="2"/>
      <c r="J69" s="2"/>
      <c r="K69" s="12">
        <v>0.058</v>
      </c>
      <c r="L69" s="85"/>
      <c r="M69" s="168"/>
      <c r="N69" s="102"/>
      <c r="O69" s="172"/>
      <c r="P69" s="164"/>
      <c r="Q69" s="74"/>
      <c r="R69" s="64"/>
      <c r="S69" s="64"/>
      <c r="T69" s="66"/>
    </row>
    <row r="70" spans="1:20" ht="18.75" customHeight="1">
      <c r="A70" s="97"/>
      <c r="B70" s="126" t="s">
        <v>113</v>
      </c>
      <c r="C70" s="175">
        <v>22</v>
      </c>
      <c r="D70" s="119" t="s">
        <v>31</v>
      </c>
      <c r="E70" s="33">
        <v>40722</v>
      </c>
      <c r="F70" s="33">
        <v>40861</v>
      </c>
      <c r="G70" s="22"/>
      <c r="H70" s="29"/>
      <c r="I70" s="30"/>
      <c r="J70" s="30"/>
      <c r="K70" s="29">
        <v>42068</v>
      </c>
      <c r="L70" s="125">
        <f>K71-E71</f>
        <v>-0.024999999999999994</v>
      </c>
      <c r="M70" s="167">
        <f>K71/E71</f>
        <v>0.7572815533980582</v>
      </c>
      <c r="N70" s="101">
        <f>T70</f>
        <v>0.605</v>
      </c>
      <c r="O70" s="173">
        <v>35</v>
      </c>
      <c r="P70" s="163">
        <f>K70-E70</f>
        <v>1346</v>
      </c>
      <c r="Q70" s="74">
        <f>P70/365</f>
        <v>3.6876712328767125</v>
      </c>
      <c r="R70" s="64">
        <v>29.1</v>
      </c>
      <c r="S70" s="64">
        <v>91.9</v>
      </c>
      <c r="T70" s="66">
        <f>AVERAGE(R70:S70)/100</f>
        <v>0.605</v>
      </c>
    </row>
    <row r="71" spans="1:20" ht="18.75" customHeight="1">
      <c r="A71" s="97"/>
      <c r="B71" s="99"/>
      <c r="C71" s="176"/>
      <c r="D71" s="120"/>
      <c r="E71" s="3">
        <v>0.103</v>
      </c>
      <c r="F71" s="2">
        <v>0.088</v>
      </c>
      <c r="G71" s="2"/>
      <c r="H71" s="12"/>
      <c r="I71" s="2"/>
      <c r="J71" s="2"/>
      <c r="K71" s="12">
        <v>0.078</v>
      </c>
      <c r="L71" s="85"/>
      <c r="M71" s="168"/>
      <c r="N71" s="102"/>
      <c r="O71" s="174"/>
      <c r="P71" s="164"/>
      <c r="Q71" s="74"/>
      <c r="R71" s="64"/>
      <c r="S71" s="64"/>
      <c r="T71" s="66"/>
    </row>
    <row r="72" spans="1:20" ht="18.75" customHeight="1">
      <c r="A72" s="97"/>
      <c r="B72" s="99"/>
      <c r="C72" s="176"/>
      <c r="D72" s="119" t="s">
        <v>22</v>
      </c>
      <c r="E72" s="33">
        <v>40722</v>
      </c>
      <c r="F72" s="33"/>
      <c r="G72" s="33"/>
      <c r="H72" s="29"/>
      <c r="I72" s="30"/>
      <c r="J72" s="30"/>
      <c r="K72" s="29">
        <v>42068</v>
      </c>
      <c r="L72" s="125">
        <f>K73-E73</f>
        <v>-0.023</v>
      </c>
      <c r="M72" s="167">
        <f>K73/E73</f>
        <v>0.7051282051282052</v>
      </c>
      <c r="N72" s="101">
        <f>T72</f>
        <v>0.605</v>
      </c>
      <c r="O72" s="171">
        <v>36</v>
      </c>
      <c r="P72" s="163">
        <f>K72-E72</f>
        <v>1346</v>
      </c>
      <c r="Q72" s="74">
        <f>P72/365</f>
        <v>3.6876712328767125</v>
      </c>
      <c r="R72" s="64">
        <v>29.1</v>
      </c>
      <c r="S72" s="64">
        <v>91.9</v>
      </c>
      <c r="T72" s="66">
        <f>AVERAGE(R72:S72)/100</f>
        <v>0.605</v>
      </c>
    </row>
    <row r="73" spans="1:20" ht="18.75" customHeight="1" thickBot="1">
      <c r="A73" s="97"/>
      <c r="B73" s="100"/>
      <c r="C73" s="179"/>
      <c r="D73" s="120"/>
      <c r="E73" s="3">
        <v>0.078</v>
      </c>
      <c r="F73" s="2"/>
      <c r="G73" s="37"/>
      <c r="H73" s="12"/>
      <c r="I73" s="2"/>
      <c r="J73" s="2"/>
      <c r="K73" s="12">
        <v>0.055</v>
      </c>
      <c r="L73" s="85"/>
      <c r="M73" s="168"/>
      <c r="N73" s="102"/>
      <c r="O73" s="172"/>
      <c r="P73" s="164"/>
      <c r="Q73" s="74"/>
      <c r="R73" s="64"/>
      <c r="S73" s="64"/>
      <c r="T73" s="66"/>
    </row>
    <row r="74" spans="1:20" ht="18.75" customHeight="1">
      <c r="A74" s="97"/>
      <c r="B74" s="126" t="s">
        <v>114</v>
      </c>
      <c r="C74" s="175">
        <v>23</v>
      </c>
      <c r="D74" s="119" t="s">
        <v>31</v>
      </c>
      <c r="E74" s="33">
        <v>40722</v>
      </c>
      <c r="F74" s="33"/>
      <c r="G74" s="33"/>
      <c r="H74" s="29"/>
      <c r="I74" s="30"/>
      <c r="J74" s="30"/>
      <c r="K74" s="29">
        <v>42068</v>
      </c>
      <c r="L74" s="125">
        <f>K75-E75</f>
        <v>-0.009999999999999995</v>
      </c>
      <c r="M74" s="167">
        <f>K75/E75</f>
        <v>0.8717948717948718</v>
      </c>
      <c r="N74" s="101">
        <f>T74</f>
        <v>0.605</v>
      </c>
      <c r="O74" s="173">
        <v>37</v>
      </c>
      <c r="P74" s="163">
        <f>K74-E74</f>
        <v>1346</v>
      </c>
      <c r="Q74" s="74">
        <f>P74/365</f>
        <v>3.6876712328767125</v>
      </c>
      <c r="R74" s="64">
        <v>29.1</v>
      </c>
      <c r="S74" s="64">
        <v>91.9</v>
      </c>
      <c r="T74" s="66">
        <f>AVERAGE(R74:S74)/100</f>
        <v>0.605</v>
      </c>
    </row>
    <row r="75" spans="1:20" ht="18.75" customHeight="1">
      <c r="A75" s="97"/>
      <c r="B75" s="99"/>
      <c r="C75" s="176"/>
      <c r="D75" s="120"/>
      <c r="E75" s="3">
        <v>0.078</v>
      </c>
      <c r="F75" s="2"/>
      <c r="G75" s="2"/>
      <c r="H75" s="12"/>
      <c r="I75" s="2"/>
      <c r="J75" s="2"/>
      <c r="K75" s="12">
        <v>0.068</v>
      </c>
      <c r="L75" s="85"/>
      <c r="M75" s="168"/>
      <c r="N75" s="102"/>
      <c r="O75" s="174"/>
      <c r="P75" s="164"/>
      <c r="Q75" s="74"/>
      <c r="R75" s="64"/>
      <c r="S75" s="64"/>
      <c r="T75" s="66"/>
    </row>
    <row r="76" spans="1:20" ht="18.75" customHeight="1">
      <c r="A76" s="97"/>
      <c r="B76" s="99"/>
      <c r="C76" s="176"/>
      <c r="D76" s="119" t="s">
        <v>22</v>
      </c>
      <c r="E76" s="33">
        <v>40722</v>
      </c>
      <c r="F76" s="33"/>
      <c r="G76" s="33"/>
      <c r="H76" s="29"/>
      <c r="I76" s="30"/>
      <c r="J76" s="30"/>
      <c r="K76" s="29">
        <v>42068</v>
      </c>
      <c r="L76" s="125">
        <f>K77-E77</f>
        <v>-0.011000000000000003</v>
      </c>
      <c r="M76" s="167">
        <f>K77/E77</f>
        <v>0.828125</v>
      </c>
      <c r="N76" s="101">
        <f>T76</f>
        <v>0.605</v>
      </c>
      <c r="O76" s="171">
        <v>38</v>
      </c>
      <c r="P76" s="163">
        <f>K76-E76</f>
        <v>1346</v>
      </c>
      <c r="Q76" s="74">
        <f>P76/365</f>
        <v>3.6876712328767125</v>
      </c>
      <c r="R76" s="64">
        <v>29.1</v>
      </c>
      <c r="S76" s="64">
        <v>91.9</v>
      </c>
      <c r="T76" s="66">
        <f>AVERAGE(R76:S76)/100</f>
        <v>0.605</v>
      </c>
    </row>
    <row r="77" spans="1:20" ht="18.75" customHeight="1" thickBot="1">
      <c r="A77" s="97"/>
      <c r="B77" s="100"/>
      <c r="C77" s="179"/>
      <c r="D77" s="120"/>
      <c r="E77" s="3">
        <v>0.064</v>
      </c>
      <c r="F77" s="2"/>
      <c r="G77" s="35"/>
      <c r="H77" s="12"/>
      <c r="I77" s="2"/>
      <c r="J77" s="2"/>
      <c r="K77" s="12">
        <v>0.053</v>
      </c>
      <c r="L77" s="85"/>
      <c r="M77" s="168"/>
      <c r="N77" s="102"/>
      <c r="O77" s="172"/>
      <c r="P77" s="164"/>
      <c r="Q77" s="74"/>
      <c r="R77" s="64"/>
      <c r="S77" s="64"/>
      <c r="T77" s="66"/>
    </row>
    <row r="78" spans="1:20" ht="18.75" customHeight="1">
      <c r="A78" s="97"/>
      <c r="B78" s="126" t="s">
        <v>115</v>
      </c>
      <c r="C78" s="175">
        <v>24</v>
      </c>
      <c r="D78" s="131" t="s">
        <v>41</v>
      </c>
      <c r="E78" s="33">
        <v>40722</v>
      </c>
      <c r="F78" s="22"/>
      <c r="G78" s="22"/>
      <c r="H78" s="29"/>
      <c r="I78" s="30"/>
      <c r="J78" s="30"/>
      <c r="K78" s="29">
        <v>42068</v>
      </c>
      <c r="L78" s="84">
        <f>K79-E79</f>
        <v>-0.016</v>
      </c>
      <c r="M78" s="167">
        <f>K79/E79</f>
        <v>0.8222222222222222</v>
      </c>
      <c r="N78" s="101">
        <f>T78</f>
        <v>0.616</v>
      </c>
      <c r="O78" s="173">
        <v>39</v>
      </c>
      <c r="P78" s="163">
        <f>K78-E78</f>
        <v>1346</v>
      </c>
      <c r="Q78" s="74">
        <f>P78/365</f>
        <v>3.6876712328767125</v>
      </c>
      <c r="R78" s="64">
        <v>30.9</v>
      </c>
      <c r="S78" s="64">
        <v>92.3</v>
      </c>
      <c r="T78" s="66">
        <f>AVERAGE(R78:S78)/100</f>
        <v>0.616</v>
      </c>
    </row>
    <row r="79" spans="1:20" ht="18.75" customHeight="1">
      <c r="A79" s="97"/>
      <c r="B79" s="99"/>
      <c r="C79" s="176"/>
      <c r="D79" s="106"/>
      <c r="E79" s="3">
        <v>0.09</v>
      </c>
      <c r="F79" s="2"/>
      <c r="G79" s="2"/>
      <c r="H79" s="12"/>
      <c r="I79" s="2"/>
      <c r="J79" s="2"/>
      <c r="K79" s="12">
        <v>0.074</v>
      </c>
      <c r="L79" s="85"/>
      <c r="M79" s="168"/>
      <c r="N79" s="102"/>
      <c r="O79" s="174"/>
      <c r="P79" s="164"/>
      <c r="Q79" s="74"/>
      <c r="R79" s="64"/>
      <c r="S79" s="64"/>
      <c r="T79" s="66"/>
    </row>
    <row r="80" spans="1:20" ht="18.75" customHeight="1">
      <c r="A80" s="97"/>
      <c r="B80" s="126" t="s">
        <v>116</v>
      </c>
      <c r="C80" s="175">
        <v>25</v>
      </c>
      <c r="D80" s="119" t="s">
        <v>31</v>
      </c>
      <c r="E80" s="33">
        <v>40828</v>
      </c>
      <c r="F80" s="33">
        <v>41334</v>
      </c>
      <c r="G80" s="33"/>
      <c r="H80" s="29"/>
      <c r="I80" s="30"/>
      <c r="J80" s="30"/>
      <c r="K80" s="29">
        <v>42068</v>
      </c>
      <c r="L80" s="125">
        <f>K81-E81</f>
        <v>-0.011999999999999997</v>
      </c>
      <c r="M80" s="167">
        <f>K81/E81</f>
        <v>0.8500000000000001</v>
      </c>
      <c r="N80" s="101">
        <f>T80</f>
        <v>0.605</v>
      </c>
      <c r="O80" s="171">
        <v>40</v>
      </c>
      <c r="P80" s="163">
        <f>K80-E80</f>
        <v>1240</v>
      </c>
      <c r="Q80" s="74">
        <f>P80/365</f>
        <v>3.3972602739726026</v>
      </c>
      <c r="R80" s="64">
        <v>29.1</v>
      </c>
      <c r="S80" s="64">
        <v>91.9</v>
      </c>
      <c r="T80" s="66">
        <f>AVERAGE(R80:S80)/100</f>
        <v>0.605</v>
      </c>
    </row>
    <row r="81" spans="1:20" ht="18.75" customHeight="1" thickBot="1">
      <c r="A81" s="97"/>
      <c r="B81" s="99"/>
      <c r="C81" s="176"/>
      <c r="D81" s="120"/>
      <c r="E81" s="3">
        <v>0.08</v>
      </c>
      <c r="F81" s="2">
        <v>0.08</v>
      </c>
      <c r="G81" s="2"/>
      <c r="H81" s="12"/>
      <c r="I81" s="2"/>
      <c r="J81" s="2"/>
      <c r="K81" s="12">
        <v>0.068</v>
      </c>
      <c r="L81" s="85"/>
      <c r="M81" s="168"/>
      <c r="N81" s="102"/>
      <c r="O81" s="172"/>
      <c r="P81" s="164"/>
      <c r="Q81" s="74"/>
      <c r="R81" s="64"/>
      <c r="S81" s="64"/>
      <c r="T81" s="66"/>
    </row>
    <row r="82" spans="1:20" ht="18.75" customHeight="1">
      <c r="A82" s="97"/>
      <c r="B82" s="99"/>
      <c r="C82" s="176"/>
      <c r="D82" s="119" t="s">
        <v>14</v>
      </c>
      <c r="E82" s="33">
        <v>40828</v>
      </c>
      <c r="F82" s="33">
        <v>41334</v>
      </c>
      <c r="G82" s="33"/>
      <c r="H82" s="29"/>
      <c r="I82" s="30"/>
      <c r="J82" s="30"/>
      <c r="K82" s="29">
        <v>42068</v>
      </c>
      <c r="L82" s="125">
        <f>K83-E83</f>
        <v>-0.02099999999999999</v>
      </c>
      <c r="M82" s="167">
        <f>K83/E83</f>
        <v>0.7558139534883722</v>
      </c>
      <c r="N82" s="101">
        <f>T82</f>
        <v>0.605</v>
      </c>
      <c r="O82" s="173">
        <v>41</v>
      </c>
      <c r="P82" s="163">
        <f>K82-E82</f>
        <v>1240</v>
      </c>
      <c r="Q82" s="74">
        <f>P82/365</f>
        <v>3.3972602739726026</v>
      </c>
      <c r="R82" s="64">
        <v>29.1</v>
      </c>
      <c r="S82" s="64">
        <v>91.9</v>
      </c>
      <c r="T82" s="66">
        <f>AVERAGE(R82:S82)/100</f>
        <v>0.605</v>
      </c>
    </row>
    <row r="83" spans="1:20" ht="18.75" customHeight="1">
      <c r="A83" s="97"/>
      <c r="B83" s="100"/>
      <c r="C83" s="179"/>
      <c r="D83" s="120"/>
      <c r="E83" s="3">
        <v>0.086</v>
      </c>
      <c r="F83" s="2">
        <v>0.07</v>
      </c>
      <c r="G83" s="35"/>
      <c r="H83" s="12"/>
      <c r="I83" s="2"/>
      <c r="J83" s="2"/>
      <c r="K83" s="12">
        <v>0.065</v>
      </c>
      <c r="L83" s="85"/>
      <c r="M83" s="168"/>
      <c r="N83" s="102"/>
      <c r="O83" s="174"/>
      <c r="P83" s="164"/>
      <c r="Q83" s="74"/>
      <c r="R83" s="64"/>
      <c r="S83" s="64"/>
      <c r="T83" s="66"/>
    </row>
    <row r="84" spans="1:20" ht="18.75" customHeight="1">
      <c r="A84" s="97"/>
      <c r="B84" s="126" t="s">
        <v>117</v>
      </c>
      <c r="C84" s="175">
        <v>26</v>
      </c>
      <c r="D84" s="131" t="s">
        <v>118</v>
      </c>
      <c r="E84" s="33">
        <v>40861</v>
      </c>
      <c r="F84" s="22"/>
      <c r="G84" s="22"/>
      <c r="H84" s="29"/>
      <c r="I84" s="30"/>
      <c r="J84" s="30"/>
      <c r="K84" s="29">
        <v>42068</v>
      </c>
      <c r="L84" s="84">
        <f>K85-E85</f>
        <v>0.0050000000000000044</v>
      </c>
      <c r="M84" s="167">
        <f>K85/E85</f>
        <v>1.0819672131147542</v>
      </c>
      <c r="N84" s="101">
        <f>T84</f>
        <v>0.616</v>
      </c>
      <c r="O84" s="171">
        <v>42</v>
      </c>
      <c r="P84" s="163">
        <f>K84-E84</f>
        <v>1207</v>
      </c>
      <c r="Q84" s="74">
        <f>P84/365</f>
        <v>3.3068493150684932</v>
      </c>
      <c r="R84" s="64">
        <v>30.9</v>
      </c>
      <c r="S84" s="64">
        <v>92.3</v>
      </c>
      <c r="T84" s="66">
        <f>AVERAGE(R84:S84)/100</f>
        <v>0.616</v>
      </c>
    </row>
    <row r="85" spans="1:20" ht="18.75" customHeight="1" thickBot="1">
      <c r="A85" s="97"/>
      <c r="B85" s="99"/>
      <c r="C85" s="176"/>
      <c r="D85" s="106"/>
      <c r="E85" s="3">
        <v>0.061</v>
      </c>
      <c r="F85" s="2"/>
      <c r="G85" s="2"/>
      <c r="H85" s="12"/>
      <c r="I85" s="2"/>
      <c r="J85" s="2"/>
      <c r="K85" s="12">
        <v>0.066</v>
      </c>
      <c r="L85" s="85"/>
      <c r="M85" s="168"/>
      <c r="N85" s="102"/>
      <c r="O85" s="172"/>
      <c r="P85" s="164"/>
      <c r="Q85" s="74"/>
      <c r="R85" s="64"/>
      <c r="S85" s="64"/>
      <c r="T85" s="66"/>
    </row>
    <row r="86" spans="1:20" ht="18.75" customHeight="1">
      <c r="A86" s="97"/>
      <c r="B86" s="126" t="s">
        <v>119</v>
      </c>
      <c r="C86" s="175">
        <v>27</v>
      </c>
      <c r="D86" s="131" t="s">
        <v>31</v>
      </c>
      <c r="E86" s="33">
        <v>40861</v>
      </c>
      <c r="F86" s="22"/>
      <c r="G86" s="22"/>
      <c r="H86" s="29"/>
      <c r="I86" s="30"/>
      <c r="J86" s="30"/>
      <c r="K86" s="29">
        <v>42068</v>
      </c>
      <c r="L86" s="84">
        <f>K87-E87</f>
        <v>-0.0020000000000000018</v>
      </c>
      <c r="M86" s="167">
        <f>K87/E87</f>
        <v>0.9705882352941176</v>
      </c>
      <c r="N86" s="101">
        <f>T86</f>
        <v>0.616</v>
      </c>
      <c r="O86" s="173">
        <v>43</v>
      </c>
      <c r="P86" s="163">
        <f>K86-E86</f>
        <v>1207</v>
      </c>
      <c r="Q86" s="74">
        <f>P86/365</f>
        <v>3.3068493150684932</v>
      </c>
      <c r="R86" s="64">
        <v>30.9</v>
      </c>
      <c r="S86" s="64">
        <v>92.3</v>
      </c>
      <c r="T86" s="66">
        <f>AVERAGE(R86:S86)/100</f>
        <v>0.616</v>
      </c>
    </row>
    <row r="87" spans="1:20" ht="18.75" customHeight="1" thickBot="1">
      <c r="A87" s="98"/>
      <c r="B87" s="130"/>
      <c r="C87" s="177"/>
      <c r="D87" s="91"/>
      <c r="E87" s="6">
        <v>0.068</v>
      </c>
      <c r="F87" s="8"/>
      <c r="G87" s="8"/>
      <c r="H87" s="18"/>
      <c r="I87" s="8"/>
      <c r="J87" s="8"/>
      <c r="K87" s="18">
        <v>0.066</v>
      </c>
      <c r="L87" s="92"/>
      <c r="M87" s="169"/>
      <c r="N87" s="103"/>
      <c r="O87" s="174"/>
      <c r="P87" s="164"/>
      <c r="Q87" s="74"/>
      <c r="R87" s="64"/>
      <c r="S87" s="64"/>
      <c r="T87" s="66"/>
    </row>
    <row r="88" spans="1:20" ht="18.75" customHeight="1">
      <c r="A88" s="97" t="s">
        <v>85</v>
      </c>
      <c r="B88" s="99" t="s">
        <v>29</v>
      </c>
      <c r="C88" s="176">
        <v>28</v>
      </c>
      <c r="D88" s="119" t="s">
        <v>1</v>
      </c>
      <c r="E88" s="33">
        <v>40719</v>
      </c>
      <c r="F88" s="33">
        <v>40789</v>
      </c>
      <c r="G88" s="33">
        <v>40859</v>
      </c>
      <c r="H88" s="29">
        <v>41321</v>
      </c>
      <c r="I88" s="29">
        <v>41673</v>
      </c>
      <c r="J88" s="29"/>
      <c r="K88" s="29">
        <v>42060</v>
      </c>
      <c r="L88" s="125">
        <f>K89-E89</f>
        <v>-0.013999999999999999</v>
      </c>
      <c r="M88" s="178">
        <f>K89/E89</f>
        <v>0.78125</v>
      </c>
      <c r="N88" s="110">
        <f>T88</f>
        <v>0.605</v>
      </c>
      <c r="O88" s="171">
        <v>44</v>
      </c>
      <c r="P88" s="163">
        <f>K88-E88</f>
        <v>1341</v>
      </c>
      <c r="Q88" s="65">
        <f>P88/365</f>
        <v>3.673972602739726</v>
      </c>
      <c r="R88" s="64">
        <v>29.1</v>
      </c>
      <c r="S88" s="64">
        <v>91.9</v>
      </c>
      <c r="T88" s="66">
        <f>AVERAGE(R88:S88)/100</f>
        <v>0.605</v>
      </c>
    </row>
    <row r="89" spans="1:20" ht="18.75" customHeight="1" thickBot="1">
      <c r="A89" s="97"/>
      <c r="B89" s="100"/>
      <c r="C89" s="179"/>
      <c r="D89" s="120"/>
      <c r="E89" s="2">
        <v>0.064</v>
      </c>
      <c r="F89" s="2">
        <v>0.075</v>
      </c>
      <c r="G89" s="2">
        <v>0.053</v>
      </c>
      <c r="H89" s="5">
        <v>0.1</v>
      </c>
      <c r="I89" s="12">
        <v>0.08</v>
      </c>
      <c r="J89" s="12"/>
      <c r="K89" s="12">
        <v>0.05</v>
      </c>
      <c r="L89" s="85"/>
      <c r="M89" s="168"/>
      <c r="N89" s="102"/>
      <c r="O89" s="172"/>
      <c r="P89" s="164"/>
      <c r="Q89" s="65"/>
      <c r="R89" s="64"/>
      <c r="S89" s="64"/>
      <c r="T89" s="66"/>
    </row>
    <row r="90" spans="1:20" ht="18.75" customHeight="1">
      <c r="A90" s="97"/>
      <c r="B90" s="99" t="s">
        <v>30</v>
      </c>
      <c r="C90" s="176">
        <v>29</v>
      </c>
      <c r="D90" s="119" t="s">
        <v>14</v>
      </c>
      <c r="E90" s="33">
        <v>40719</v>
      </c>
      <c r="F90" s="33">
        <v>40787</v>
      </c>
      <c r="G90" s="33">
        <v>40873</v>
      </c>
      <c r="H90" s="29">
        <v>41673</v>
      </c>
      <c r="I90" s="30"/>
      <c r="J90" s="30"/>
      <c r="K90" s="29">
        <v>42060</v>
      </c>
      <c r="L90" s="125">
        <f>K91-E91</f>
        <v>-0.012999999999999998</v>
      </c>
      <c r="M90" s="167">
        <f>K91/E91</f>
        <v>0.7936507936507937</v>
      </c>
      <c r="N90" s="101">
        <f>T90</f>
        <v>0.605</v>
      </c>
      <c r="O90" s="173">
        <v>45</v>
      </c>
      <c r="P90" s="163">
        <f>K90-E90</f>
        <v>1341</v>
      </c>
      <c r="Q90" s="65">
        <f>P90/365</f>
        <v>3.673972602739726</v>
      </c>
      <c r="R90" s="64">
        <v>29.1</v>
      </c>
      <c r="S90" s="64">
        <v>91.9</v>
      </c>
      <c r="T90" s="66">
        <f>AVERAGE(R90:S90)/100</f>
        <v>0.605</v>
      </c>
    </row>
    <row r="91" spans="1:20" ht="18.75" customHeight="1">
      <c r="A91" s="97"/>
      <c r="B91" s="99"/>
      <c r="C91" s="176"/>
      <c r="D91" s="120"/>
      <c r="E91" s="3">
        <v>0.063</v>
      </c>
      <c r="F91" s="2">
        <v>0.049</v>
      </c>
      <c r="G91" s="2">
        <v>0.052</v>
      </c>
      <c r="H91" s="12">
        <v>0.05</v>
      </c>
      <c r="I91" s="2"/>
      <c r="J91" s="2"/>
      <c r="K91" s="12">
        <v>0.05</v>
      </c>
      <c r="L91" s="85"/>
      <c r="M91" s="168"/>
      <c r="N91" s="102"/>
      <c r="O91" s="174"/>
      <c r="P91" s="164"/>
      <c r="Q91" s="65"/>
      <c r="R91" s="64"/>
      <c r="S91" s="64"/>
      <c r="T91" s="66"/>
    </row>
    <row r="92" spans="1:20" ht="18.75" customHeight="1">
      <c r="A92" s="97"/>
      <c r="B92" s="99"/>
      <c r="C92" s="176"/>
      <c r="D92" s="131" t="s">
        <v>59</v>
      </c>
      <c r="E92" s="33">
        <v>40719</v>
      </c>
      <c r="F92" s="33">
        <v>40873</v>
      </c>
      <c r="G92" s="33">
        <v>41557</v>
      </c>
      <c r="H92" s="29">
        <v>41673</v>
      </c>
      <c r="I92" s="30"/>
      <c r="J92" s="30"/>
      <c r="K92" s="29">
        <v>42060</v>
      </c>
      <c r="L92" s="125">
        <f>K93-E93</f>
        <v>-0.017</v>
      </c>
      <c r="M92" s="167">
        <f>K93/E93</f>
        <v>0.746268656716418</v>
      </c>
      <c r="N92" s="101">
        <f>T92</f>
        <v>0.605</v>
      </c>
      <c r="O92" s="171">
        <v>46</v>
      </c>
      <c r="P92" s="163">
        <f>K92-E92</f>
        <v>1341</v>
      </c>
      <c r="Q92" s="65">
        <f>P92/365</f>
        <v>3.673972602739726</v>
      </c>
      <c r="R92" s="64">
        <v>29.1</v>
      </c>
      <c r="S92" s="64">
        <v>91.9</v>
      </c>
      <c r="T92" s="66">
        <f>AVERAGE(R92:S92)/100</f>
        <v>0.605</v>
      </c>
    </row>
    <row r="93" spans="1:20" ht="18.75" customHeight="1" thickBot="1">
      <c r="A93" s="97"/>
      <c r="B93" s="100"/>
      <c r="C93" s="179"/>
      <c r="D93" s="131"/>
      <c r="E93" s="2">
        <v>0.067</v>
      </c>
      <c r="F93" s="2">
        <v>0.066</v>
      </c>
      <c r="G93" s="35">
        <v>0.05</v>
      </c>
      <c r="H93" s="12">
        <v>0.05</v>
      </c>
      <c r="I93" s="2"/>
      <c r="J93" s="2"/>
      <c r="K93" s="12">
        <v>0.05</v>
      </c>
      <c r="L93" s="85"/>
      <c r="M93" s="168"/>
      <c r="N93" s="102"/>
      <c r="O93" s="172"/>
      <c r="P93" s="164"/>
      <c r="Q93" s="65"/>
      <c r="R93" s="64"/>
      <c r="S93" s="64"/>
      <c r="T93" s="66"/>
    </row>
    <row r="94" spans="1:20" ht="18.75" customHeight="1">
      <c r="A94" s="97"/>
      <c r="B94" s="126" t="s">
        <v>35</v>
      </c>
      <c r="C94" s="175">
        <v>30</v>
      </c>
      <c r="D94" s="90" t="s">
        <v>32</v>
      </c>
      <c r="E94" s="22">
        <v>40789</v>
      </c>
      <c r="F94" s="22">
        <v>40859</v>
      </c>
      <c r="G94" s="23">
        <v>41321</v>
      </c>
      <c r="H94" s="23">
        <v>41673</v>
      </c>
      <c r="I94" s="25"/>
      <c r="J94" s="25"/>
      <c r="K94" s="23">
        <v>42060</v>
      </c>
      <c r="L94" s="84">
        <f>K95-E95</f>
        <v>-0.07599999999999998</v>
      </c>
      <c r="M94" s="167">
        <f>K95/E95</f>
        <v>0.47945205479452063</v>
      </c>
      <c r="N94" s="101">
        <f>T94</f>
        <v>0.616</v>
      </c>
      <c r="O94" s="173">
        <v>47</v>
      </c>
      <c r="P94" s="163">
        <f>K94-E94</f>
        <v>1271</v>
      </c>
      <c r="Q94" s="65">
        <f>P94/365</f>
        <v>3.4821917808219176</v>
      </c>
      <c r="R94" s="64">
        <v>30.9</v>
      </c>
      <c r="S94" s="64">
        <v>92.3</v>
      </c>
      <c r="T94" s="66">
        <f>AVERAGE(R94:S94)/100</f>
        <v>0.616</v>
      </c>
    </row>
    <row r="95" spans="1:20" ht="18.75" customHeight="1">
      <c r="A95" s="97"/>
      <c r="B95" s="99"/>
      <c r="C95" s="176"/>
      <c r="D95" s="131"/>
      <c r="E95" s="2">
        <v>0.146</v>
      </c>
      <c r="F95" s="2">
        <v>0.156</v>
      </c>
      <c r="G95" s="12">
        <v>0.08</v>
      </c>
      <c r="H95" s="12">
        <v>0.07</v>
      </c>
      <c r="I95" s="2"/>
      <c r="J95" s="2"/>
      <c r="K95" s="12">
        <v>0.07</v>
      </c>
      <c r="L95" s="85"/>
      <c r="M95" s="168"/>
      <c r="N95" s="102"/>
      <c r="O95" s="174"/>
      <c r="P95" s="164"/>
      <c r="Q95" s="65"/>
      <c r="R95" s="64"/>
      <c r="S95" s="64"/>
      <c r="T95" s="66"/>
    </row>
    <row r="96" spans="1:20" ht="18.75" customHeight="1">
      <c r="A96" s="97"/>
      <c r="B96" s="99"/>
      <c r="C96" s="176"/>
      <c r="D96" s="90" t="s">
        <v>22</v>
      </c>
      <c r="E96" s="22">
        <v>40789</v>
      </c>
      <c r="F96" s="22">
        <v>40859</v>
      </c>
      <c r="G96" s="29">
        <v>41673</v>
      </c>
      <c r="H96" s="25"/>
      <c r="I96" s="30"/>
      <c r="J96" s="30"/>
      <c r="K96" s="29">
        <v>42060</v>
      </c>
      <c r="L96" s="84">
        <f>K97-E97</f>
        <v>-0.017</v>
      </c>
      <c r="M96" s="167">
        <f>K97/E97</f>
        <v>0.746268656716418</v>
      </c>
      <c r="N96" s="101">
        <f>T96</f>
        <v>0.616</v>
      </c>
      <c r="O96" s="171">
        <v>48</v>
      </c>
      <c r="P96" s="163">
        <f>K96-E96</f>
        <v>1271</v>
      </c>
      <c r="Q96" s="65">
        <f>P96/365</f>
        <v>3.4821917808219176</v>
      </c>
      <c r="R96" s="64">
        <v>30.9</v>
      </c>
      <c r="S96" s="64">
        <v>92.3</v>
      </c>
      <c r="T96" s="66">
        <f>AVERAGE(R96:S96)/100</f>
        <v>0.616</v>
      </c>
    </row>
    <row r="97" spans="1:20" ht="18.75" customHeight="1" thickBot="1">
      <c r="A97" s="97"/>
      <c r="B97" s="99"/>
      <c r="C97" s="176"/>
      <c r="D97" s="106"/>
      <c r="E97" s="2">
        <v>0.067</v>
      </c>
      <c r="F97" s="2">
        <v>0.046</v>
      </c>
      <c r="G97" s="12">
        <v>0.07</v>
      </c>
      <c r="H97" s="2"/>
      <c r="I97" s="2"/>
      <c r="J97" s="2"/>
      <c r="K97" s="12">
        <v>0.05</v>
      </c>
      <c r="L97" s="85"/>
      <c r="M97" s="168"/>
      <c r="N97" s="102"/>
      <c r="O97" s="172"/>
      <c r="P97" s="164"/>
      <c r="Q97" s="65"/>
      <c r="R97" s="64"/>
      <c r="S97" s="64"/>
      <c r="T97" s="66"/>
    </row>
    <row r="98" spans="1:20" ht="18.75" customHeight="1">
      <c r="A98" s="97"/>
      <c r="B98" s="99"/>
      <c r="C98" s="176"/>
      <c r="D98" s="131" t="s">
        <v>31</v>
      </c>
      <c r="E98" s="22">
        <v>40789</v>
      </c>
      <c r="F98" s="29">
        <v>41673</v>
      </c>
      <c r="G98" s="25"/>
      <c r="H98" s="25"/>
      <c r="I98" s="30"/>
      <c r="J98" s="30"/>
      <c r="K98" s="29">
        <v>42060</v>
      </c>
      <c r="L98" s="84">
        <f>K99-E99</f>
        <v>0.003999999999999997</v>
      </c>
      <c r="M98" s="167">
        <f>K99/E99</f>
        <v>1.0714285714285714</v>
      </c>
      <c r="N98" s="101">
        <f>T98</f>
        <v>0.616</v>
      </c>
      <c r="O98" s="173">
        <v>49</v>
      </c>
      <c r="P98" s="163">
        <f>K98-E98</f>
        <v>1271</v>
      </c>
      <c r="Q98" s="65">
        <f>P98/365</f>
        <v>3.4821917808219176</v>
      </c>
      <c r="R98" s="64">
        <v>30.9</v>
      </c>
      <c r="S98" s="64">
        <v>92.3</v>
      </c>
      <c r="T98" s="66">
        <f>AVERAGE(R98:S98)/100</f>
        <v>0.616</v>
      </c>
    </row>
    <row r="99" spans="1:20" ht="18.75" customHeight="1">
      <c r="A99" s="97"/>
      <c r="B99" s="100"/>
      <c r="C99" s="179"/>
      <c r="D99" s="106"/>
      <c r="E99" s="2">
        <v>0.056</v>
      </c>
      <c r="F99" s="12">
        <v>0.07</v>
      </c>
      <c r="G99" s="2"/>
      <c r="H99" s="2"/>
      <c r="I99" s="2"/>
      <c r="J99" s="2"/>
      <c r="K99" s="12">
        <v>0.06</v>
      </c>
      <c r="L99" s="85"/>
      <c r="M99" s="168"/>
      <c r="N99" s="102"/>
      <c r="O99" s="174"/>
      <c r="P99" s="164"/>
      <c r="Q99" s="65"/>
      <c r="R99" s="64"/>
      <c r="S99" s="64"/>
      <c r="T99" s="66"/>
    </row>
    <row r="100" spans="1:20" ht="18.75" customHeight="1">
      <c r="A100" s="97"/>
      <c r="B100" s="126" t="s">
        <v>36</v>
      </c>
      <c r="C100" s="175">
        <v>31</v>
      </c>
      <c r="D100" s="131" t="s">
        <v>31</v>
      </c>
      <c r="E100" s="22">
        <v>40789</v>
      </c>
      <c r="F100" s="22">
        <v>40806</v>
      </c>
      <c r="G100" s="22">
        <v>40859</v>
      </c>
      <c r="H100" s="29">
        <v>41673</v>
      </c>
      <c r="I100" s="30"/>
      <c r="J100" s="30"/>
      <c r="K100" s="29">
        <v>42060</v>
      </c>
      <c r="L100" s="84">
        <f>K101-E101</f>
        <v>-0.017</v>
      </c>
      <c r="M100" s="167">
        <f>K101/E101</f>
        <v>0.7792207792207791</v>
      </c>
      <c r="N100" s="101">
        <f>T100</f>
        <v>0.616</v>
      </c>
      <c r="O100" s="171">
        <v>50</v>
      </c>
      <c r="P100" s="163">
        <f>K100-E100</f>
        <v>1271</v>
      </c>
      <c r="Q100" s="65">
        <f>P100/365</f>
        <v>3.4821917808219176</v>
      </c>
      <c r="R100" s="64">
        <v>30.9</v>
      </c>
      <c r="S100" s="64">
        <v>92.3</v>
      </c>
      <c r="T100" s="66">
        <f>AVERAGE(R100:S100)/100</f>
        <v>0.616</v>
      </c>
    </row>
    <row r="101" spans="1:20" ht="18.75" customHeight="1" thickBot="1">
      <c r="A101" s="97"/>
      <c r="B101" s="99"/>
      <c r="C101" s="176"/>
      <c r="D101" s="106"/>
      <c r="E101" s="2">
        <v>0.077</v>
      </c>
      <c r="F101" s="2">
        <v>0.065</v>
      </c>
      <c r="G101" s="2">
        <v>0.066</v>
      </c>
      <c r="H101" s="12">
        <v>0.07</v>
      </c>
      <c r="I101" s="2"/>
      <c r="J101" s="2"/>
      <c r="K101" s="12">
        <v>0.06</v>
      </c>
      <c r="L101" s="85"/>
      <c r="M101" s="168"/>
      <c r="N101" s="102"/>
      <c r="O101" s="172"/>
      <c r="P101" s="164"/>
      <c r="Q101" s="65"/>
      <c r="R101" s="64"/>
      <c r="S101" s="64"/>
      <c r="T101" s="66"/>
    </row>
    <row r="102" spans="1:20" ht="18.75" customHeight="1">
      <c r="A102" s="97"/>
      <c r="B102" s="99"/>
      <c r="C102" s="176"/>
      <c r="D102" s="90" t="s">
        <v>33</v>
      </c>
      <c r="E102" s="22">
        <v>40806</v>
      </c>
      <c r="F102" s="22">
        <v>40859</v>
      </c>
      <c r="G102" s="23">
        <v>41321</v>
      </c>
      <c r="H102" s="29">
        <v>41673</v>
      </c>
      <c r="I102" s="38"/>
      <c r="J102" s="38"/>
      <c r="K102" s="29">
        <v>42060</v>
      </c>
      <c r="L102" s="84">
        <f>K103-E103</f>
        <v>-0.21400000000000002</v>
      </c>
      <c r="M102" s="167">
        <f>K103/E103</f>
        <v>0.1893939393939394</v>
      </c>
      <c r="N102" s="101">
        <f>T102</f>
        <v>0.622</v>
      </c>
      <c r="O102" s="173">
        <v>51</v>
      </c>
      <c r="P102" s="163">
        <f>K102-E102</f>
        <v>1254</v>
      </c>
      <c r="Q102" s="65">
        <f>P102/365</f>
        <v>3.4356164383561643</v>
      </c>
      <c r="R102" s="64">
        <v>31.9</v>
      </c>
      <c r="S102" s="64">
        <v>92.5</v>
      </c>
      <c r="T102" s="66">
        <f>AVERAGE(R102:S102)/100</f>
        <v>0.622</v>
      </c>
    </row>
    <row r="103" spans="1:20" ht="18.75" customHeight="1">
      <c r="A103" s="97"/>
      <c r="B103" s="100"/>
      <c r="C103" s="179"/>
      <c r="D103" s="106"/>
      <c r="E103" s="2">
        <v>0.264</v>
      </c>
      <c r="F103" s="2">
        <v>0.237</v>
      </c>
      <c r="G103" s="12">
        <v>0.08</v>
      </c>
      <c r="H103" s="12">
        <v>0.06</v>
      </c>
      <c r="I103" s="34"/>
      <c r="J103" s="34"/>
      <c r="K103" s="12">
        <v>0.05</v>
      </c>
      <c r="L103" s="85"/>
      <c r="M103" s="168"/>
      <c r="N103" s="102"/>
      <c r="O103" s="174"/>
      <c r="P103" s="164"/>
      <c r="Q103" s="65"/>
      <c r="R103" s="64"/>
      <c r="S103" s="64"/>
      <c r="T103" s="66"/>
    </row>
    <row r="104" spans="1:20" ht="18.75" customHeight="1">
      <c r="A104" s="97" t="s">
        <v>98</v>
      </c>
      <c r="B104" s="94" t="s">
        <v>2</v>
      </c>
      <c r="C104" s="185">
        <v>32</v>
      </c>
      <c r="D104" s="131" t="s">
        <v>18</v>
      </c>
      <c r="E104" s="39">
        <v>40719</v>
      </c>
      <c r="F104" s="40">
        <v>41310</v>
      </c>
      <c r="G104" s="36"/>
      <c r="H104" s="36"/>
      <c r="I104" s="36"/>
      <c r="J104" s="36"/>
      <c r="K104" s="40">
        <v>42066</v>
      </c>
      <c r="L104" s="125">
        <f>K105-E105</f>
        <v>-0.13599999999999998</v>
      </c>
      <c r="M104" s="167">
        <f>K105/E105</f>
        <v>0.33658536585365856</v>
      </c>
      <c r="N104" s="101">
        <f>T104</f>
        <v>0.605</v>
      </c>
      <c r="O104" s="171">
        <v>52</v>
      </c>
      <c r="P104" s="163">
        <f>K104-E104</f>
        <v>1347</v>
      </c>
      <c r="Q104" s="65">
        <f>P104/365</f>
        <v>3.6904109589041094</v>
      </c>
      <c r="R104" s="64">
        <v>29.1</v>
      </c>
      <c r="S104" s="64">
        <v>91.9</v>
      </c>
      <c r="T104" s="66">
        <f>AVERAGE(R104:S104)/100</f>
        <v>0.605</v>
      </c>
    </row>
    <row r="105" spans="1:20" ht="18.75" customHeight="1" thickBot="1">
      <c r="A105" s="97"/>
      <c r="B105" s="95"/>
      <c r="C105" s="186"/>
      <c r="D105" s="106"/>
      <c r="E105" s="2">
        <v>0.205</v>
      </c>
      <c r="F105" s="12">
        <v>0.07</v>
      </c>
      <c r="G105" s="41"/>
      <c r="H105" s="41"/>
      <c r="I105" s="41"/>
      <c r="J105" s="41"/>
      <c r="K105" s="12">
        <v>0.069</v>
      </c>
      <c r="L105" s="85"/>
      <c r="M105" s="168"/>
      <c r="N105" s="102"/>
      <c r="O105" s="172"/>
      <c r="P105" s="164"/>
      <c r="Q105" s="65"/>
      <c r="R105" s="64"/>
      <c r="S105" s="64"/>
      <c r="T105" s="66"/>
    </row>
    <row r="106" spans="1:20" ht="18.75" customHeight="1">
      <c r="A106" s="97"/>
      <c r="B106" s="95"/>
      <c r="C106" s="186"/>
      <c r="D106" s="90" t="s">
        <v>14</v>
      </c>
      <c r="E106" s="22">
        <v>40719</v>
      </c>
      <c r="F106" s="23">
        <v>41551</v>
      </c>
      <c r="G106" s="23">
        <v>41675</v>
      </c>
      <c r="H106" s="23"/>
      <c r="I106" s="38"/>
      <c r="J106" s="38"/>
      <c r="K106" s="40">
        <v>42066</v>
      </c>
      <c r="L106" s="84">
        <f>K107-E107</f>
        <v>-0.017</v>
      </c>
      <c r="M106" s="167">
        <f>K107/E107</f>
        <v>0.8131868131868132</v>
      </c>
      <c r="N106" s="101">
        <f>T106</f>
        <v>0.605</v>
      </c>
      <c r="O106" s="173">
        <v>53</v>
      </c>
      <c r="P106" s="163">
        <f>K106-E106</f>
        <v>1347</v>
      </c>
      <c r="Q106" s="65">
        <f>P106/365</f>
        <v>3.6904109589041094</v>
      </c>
      <c r="R106" s="64">
        <v>29.1</v>
      </c>
      <c r="S106" s="64">
        <v>91.9</v>
      </c>
      <c r="T106" s="66">
        <f>AVERAGE(R106:S106)/100</f>
        <v>0.605</v>
      </c>
    </row>
    <row r="107" spans="1:20" ht="18.75" customHeight="1">
      <c r="A107" s="97"/>
      <c r="B107" s="96"/>
      <c r="C107" s="187"/>
      <c r="D107" s="106"/>
      <c r="E107" s="2">
        <v>0.091</v>
      </c>
      <c r="F107" s="12">
        <v>0.06</v>
      </c>
      <c r="G107" s="12">
        <v>0.05</v>
      </c>
      <c r="H107" s="12"/>
      <c r="I107" s="34"/>
      <c r="J107" s="34"/>
      <c r="K107" s="12">
        <v>0.074</v>
      </c>
      <c r="L107" s="85"/>
      <c r="M107" s="168"/>
      <c r="N107" s="102"/>
      <c r="O107" s="174"/>
      <c r="P107" s="164"/>
      <c r="Q107" s="65"/>
      <c r="R107" s="64"/>
      <c r="S107" s="64"/>
      <c r="T107" s="66"/>
    </row>
    <row r="108" spans="1:20" ht="18.75" customHeight="1">
      <c r="A108" s="97"/>
      <c r="B108" s="126" t="s">
        <v>3</v>
      </c>
      <c r="C108" s="175">
        <v>33</v>
      </c>
      <c r="D108" s="90" t="s">
        <v>19</v>
      </c>
      <c r="E108" s="43">
        <v>40719</v>
      </c>
      <c r="F108" s="43">
        <v>40786</v>
      </c>
      <c r="G108" s="59">
        <v>41310</v>
      </c>
      <c r="H108" s="58"/>
      <c r="I108" s="58"/>
      <c r="J108" s="45"/>
      <c r="K108" s="40">
        <v>42066</v>
      </c>
      <c r="L108" s="84">
        <f>K109-E109</f>
        <v>0.00899999999999998</v>
      </c>
      <c r="M108" s="167">
        <f>K109/E109</f>
        <v>1.0656934306569341</v>
      </c>
      <c r="N108" s="101">
        <f>T108</f>
        <v>0.605</v>
      </c>
      <c r="O108" s="171">
        <v>54</v>
      </c>
      <c r="P108" s="163">
        <f>K108-E108</f>
        <v>1347</v>
      </c>
      <c r="Q108" s="65">
        <f>P108/365</f>
        <v>3.6904109589041094</v>
      </c>
      <c r="R108" s="64">
        <v>29.1</v>
      </c>
      <c r="S108" s="64">
        <v>91.9</v>
      </c>
      <c r="T108" s="66">
        <f>AVERAGE(R108:S108)/100</f>
        <v>0.605</v>
      </c>
    </row>
    <row r="109" spans="1:20" ht="18.75" customHeight="1" thickBot="1">
      <c r="A109" s="98"/>
      <c r="B109" s="130"/>
      <c r="C109" s="177"/>
      <c r="D109" s="91"/>
      <c r="E109" s="8">
        <v>0.137</v>
      </c>
      <c r="F109" s="6">
        <v>0.11</v>
      </c>
      <c r="G109" s="18">
        <v>0.14</v>
      </c>
      <c r="H109" s="32"/>
      <c r="I109" s="32"/>
      <c r="J109" s="32"/>
      <c r="K109" s="12">
        <v>0.146</v>
      </c>
      <c r="L109" s="92"/>
      <c r="M109" s="169"/>
      <c r="N109" s="103"/>
      <c r="O109" s="172"/>
      <c r="P109" s="164"/>
      <c r="Q109" s="65"/>
      <c r="R109" s="64"/>
      <c r="S109" s="64"/>
      <c r="T109" s="66"/>
    </row>
    <row r="110" spans="1:20" ht="18.75" customHeight="1">
      <c r="A110" s="132" t="s">
        <v>60</v>
      </c>
      <c r="B110" s="134" t="s">
        <v>4</v>
      </c>
      <c r="C110" s="184">
        <v>34</v>
      </c>
      <c r="D110" s="140" t="s">
        <v>87</v>
      </c>
      <c r="E110" s="49">
        <v>40773</v>
      </c>
      <c r="F110" s="50">
        <v>41308</v>
      </c>
      <c r="G110" s="50">
        <v>41673</v>
      </c>
      <c r="H110" s="21"/>
      <c r="I110" s="21"/>
      <c r="J110" s="30"/>
      <c r="K110" s="44">
        <v>42065</v>
      </c>
      <c r="L110" s="136">
        <f>K111-E111</f>
        <v>-0.084</v>
      </c>
      <c r="M110" s="170">
        <f>K111/E111</f>
        <v>0.4878048780487805</v>
      </c>
      <c r="N110" s="109">
        <f>T110</f>
        <v>0.616</v>
      </c>
      <c r="O110" s="173">
        <v>55</v>
      </c>
      <c r="P110" s="163">
        <f>K110-E110</f>
        <v>1292</v>
      </c>
      <c r="Q110" s="65">
        <f>P110/365</f>
        <v>3.5397260273972604</v>
      </c>
      <c r="R110" s="64">
        <v>30.9</v>
      </c>
      <c r="S110" s="64">
        <v>92.3</v>
      </c>
      <c r="T110" s="66">
        <f>AVERAGE(R110:S110)/100</f>
        <v>0.616</v>
      </c>
    </row>
    <row r="111" spans="1:20" ht="18.75" customHeight="1">
      <c r="A111" s="97"/>
      <c r="B111" s="100"/>
      <c r="C111" s="179"/>
      <c r="D111" s="141"/>
      <c r="E111" s="2">
        <v>0.164</v>
      </c>
      <c r="F111" s="12">
        <v>0.11</v>
      </c>
      <c r="G111" s="5">
        <v>0.1</v>
      </c>
      <c r="H111" s="2"/>
      <c r="I111" s="2"/>
      <c r="J111" s="2"/>
      <c r="K111" s="5">
        <v>0.08</v>
      </c>
      <c r="L111" s="85"/>
      <c r="M111" s="168"/>
      <c r="N111" s="102"/>
      <c r="O111" s="174"/>
      <c r="P111" s="164"/>
      <c r="Q111" s="65"/>
      <c r="R111" s="64"/>
      <c r="S111" s="64"/>
      <c r="T111" s="66"/>
    </row>
    <row r="112" spans="1:20" ht="18.75" customHeight="1">
      <c r="A112" s="97"/>
      <c r="B112" s="126" t="s">
        <v>5</v>
      </c>
      <c r="C112" s="175">
        <v>35</v>
      </c>
      <c r="D112" s="139" t="s">
        <v>14</v>
      </c>
      <c r="E112" s="43">
        <v>40802</v>
      </c>
      <c r="F112" s="43">
        <v>40830</v>
      </c>
      <c r="G112" s="44">
        <v>41308</v>
      </c>
      <c r="H112" s="44">
        <v>41673</v>
      </c>
      <c r="I112" s="25"/>
      <c r="J112" s="25"/>
      <c r="K112" s="44">
        <v>42065</v>
      </c>
      <c r="L112" s="84">
        <f>K113-E113</f>
        <v>-0.293</v>
      </c>
      <c r="M112" s="167">
        <f>K113/E113</f>
        <v>0.16997167138810199</v>
      </c>
      <c r="N112" s="101">
        <f>T112</f>
        <v>0.616</v>
      </c>
      <c r="O112" s="171">
        <v>56</v>
      </c>
      <c r="P112" s="163">
        <f>K112-E112</f>
        <v>1263</v>
      </c>
      <c r="Q112" s="65">
        <f>P112/365</f>
        <v>3.4602739726027396</v>
      </c>
      <c r="R112" s="64">
        <v>30.9</v>
      </c>
      <c r="S112" s="64">
        <v>92.3</v>
      </c>
      <c r="T112" s="66">
        <f>AVERAGE(R112:S112)/100</f>
        <v>0.616</v>
      </c>
    </row>
    <row r="113" spans="1:20" ht="18.75" customHeight="1" thickBot="1">
      <c r="A113" s="97"/>
      <c r="B113" s="100"/>
      <c r="C113" s="179"/>
      <c r="D113" s="120"/>
      <c r="E113" s="3">
        <v>0.353</v>
      </c>
      <c r="F113" s="3">
        <v>0.15</v>
      </c>
      <c r="G113" s="5">
        <v>0.1</v>
      </c>
      <c r="H113" s="5">
        <v>0.07</v>
      </c>
      <c r="I113" s="2"/>
      <c r="J113" s="2"/>
      <c r="K113" s="5">
        <v>0.06</v>
      </c>
      <c r="L113" s="85"/>
      <c r="M113" s="168"/>
      <c r="N113" s="102"/>
      <c r="O113" s="172"/>
      <c r="P113" s="164"/>
      <c r="Q113" s="65"/>
      <c r="R113" s="64"/>
      <c r="S113" s="64"/>
      <c r="T113" s="66"/>
    </row>
    <row r="114" spans="1:20" ht="18.75" customHeight="1">
      <c r="A114" s="97"/>
      <c r="B114" s="126" t="s">
        <v>6</v>
      </c>
      <c r="C114" s="175">
        <v>36</v>
      </c>
      <c r="D114" s="144" t="s">
        <v>15</v>
      </c>
      <c r="E114" s="43">
        <v>40869</v>
      </c>
      <c r="F114" s="44">
        <v>41308</v>
      </c>
      <c r="G114" s="44">
        <v>41673</v>
      </c>
      <c r="H114" s="27"/>
      <c r="I114" s="27"/>
      <c r="J114" s="27"/>
      <c r="K114" s="44">
        <v>42065</v>
      </c>
      <c r="L114" s="84">
        <f>K115-E115</f>
        <v>-0.05099999999999999</v>
      </c>
      <c r="M114" s="167">
        <f>K115/E115</f>
        <v>0.578512396694215</v>
      </c>
      <c r="N114" s="101">
        <f>T114</f>
        <v>0.6285000000000001</v>
      </c>
      <c r="O114" s="173">
        <v>57</v>
      </c>
      <c r="P114" s="163">
        <f>K114-E114</f>
        <v>1196</v>
      </c>
      <c r="Q114" s="65">
        <f>P114/365</f>
        <v>3.276712328767123</v>
      </c>
      <c r="R114" s="65">
        <v>33</v>
      </c>
      <c r="S114" s="64">
        <v>92.7</v>
      </c>
      <c r="T114" s="66">
        <f>AVERAGE(R114:S114)/100</f>
        <v>0.6285000000000001</v>
      </c>
    </row>
    <row r="115" spans="1:20" ht="18.75" customHeight="1">
      <c r="A115" s="97"/>
      <c r="B115" s="99"/>
      <c r="C115" s="176"/>
      <c r="D115" s="141"/>
      <c r="E115" s="3">
        <v>0.121</v>
      </c>
      <c r="F115" s="5">
        <v>0.12</v>
      </c>
      <c r="G115" s="5">
        <v>0.08</v>
      </c>
      <c r="H115" s="4"/>
      <c r="I115" s="4"/>
      <c r="J115" s="4"/>
      <c r="K115" s="5">
        <v>0.07</v>
      </c>
      <c r="L115" s="85"/>
      <c r="M115" s="168"/>
      <c r="N115" s="102"/>
      <c r="O115" s="174"/>
      <c r="P115" s="164"/>
      <c r="Q115" s="65"/>
      <c r="R115" s="64"/>
      <c r="S115" s="64"/>
      <c r="T115" s="66"/>
    </row>
    <row r="116" spans="1:20" ht="18.75" customHeight="1">
      <c r="A116" s="97"/>
      <c r="B116" s="99"/>
      <c r="C116" s="176"/>
      <c r="D116" s="90" t="s">
        <v>28</v>
      </c>
      <c r="E116" s="43">
        <v>40869</v>
      </c>
      <c r="F116" s="44">
        <v>41308</v>
      </c>
      <c r="G116" s="44">
        <v>41673</v>
      </c>
      <c r="H116" s="27"/>
      <c r="I116" s="27"/>
      <c r="J116" s="27"/>
      <c r="K116" s="44">
        <v>42065</v>
      </c>
      <c r="L116" s="84">
        <f>K117-E117</f>
        <v>-0.14900000000000002</v>
      </c>
      <c r="M116" s="167">
        <f>K117/E117</f>
        <v>0.25125628140703515</v>
      </c>
      <c r="N116" s="101">
        <f>T116</f>
        <v>0.6285000000000001</v>
      </c>
      <c r="O116" s="171">
        <v>58</v>
      </c>
      <c r="P116" s="163">
        <f>K116-E116</f>
        <v>1196</v>
      </c>
      <c r="Q116" s="65">
        <f>P116/365</f>
        <v>3.276712328767123</v>
      </c>
      <c r="R116" s="65">
        <v>33</v>
      </c>
      <c r="S116" s="64">
        <v>92.7</v>
      </c>
      <c r="T116" s="66">
        <f>AVERAGE(R116:S116)/100</f>
        <v>0.6285000000000001</v>
      </c>
    </row>
    <row r="117" spans="1:20" ht="18.75" customHeight="1" thickBot="1">
      <c r="A117" s="97"/>
      <c r="B117" s="100"/>
      <c r="C117" s="179"/>
      <c r="D117" s="106"/>
      <c r="E117" s="2">
        <v>0.199</v>
      </c>
      <c r="F117" s="12">
        <v>0.07</v>
      </c>
      <c r="G117" s="12">
        <v>0.06</v>
      </c>
      <c r="H117" s="4"/>
      <c r="I117" s="4"/>
      <c r="J117" s="4"/>
      <c r="K117" s="5">
        <v>0.05</v>
      </c>
      <c r="L117" s="85"/>
      <c r="M117" s="168"/>
      <c r="N117" s="102"/>
      <c r="O117" s="172"/>
      <c r="P117" s="164"/>
      <c r="Q117" s="65"/>
      <c r="R117" s="64"/>
      <c r="S117" s="64"/>
      <c r="T117" s="66"/>
    </row>
    <row r="118" spans="1:20" ht="18.75" customHeight="1">
      <c r="A118" s="97"/>
      <c r="B118" s="126" t="s">
        <v>34</v>
      </c>
      <c r="C118" s="175">
        <v>37</v>
      </c>
      <c r="D118" s="90" t="s">
        <v>16</v>
      </c>
      <c r="E118" s="43">
        <v>40773</v>
      </c>
      <c r="F118" s="43">
        <v>40869</v>
      </c>
      <c r="G118" s="44">
        <v>41308</v>
      </c>
      <c r="H118" s="44">
        <v>41673</v>
      </c>
      <c r="I118" s="25"/>
      <c r="J118" s="25"/>
      <c r="K118" s="44">
        <v>42065</v>
      </c>
      <c r="L118" s="84">
        <f>K119-E119</f>
        <v>-0.173</v>
      </c>
      <c r="M118" s="167">
        <f>K119/E119</f>
        <v>0.18779342723004697</v>
      </c>
      <c r="N118" s="101">
        <f>T118</f>
        <v>0.616</v>
      </c>
      <c r="O118" s="173">
        <v>59</v>
      </c>
      <c r="P118" s="163">
        <f>K118-E118</f>
        <v>1292</v>
      </c>
      <c r="Q118" s="65">
        <f>P118/365</f>
        <v>3.5397260273972604</v>
      </c>
      <c r="R118" s="64">
        <v>30.9</v>
      </c>
      <c r="S118" s="64">
        <v>92.3</v>
      </c>
      <c r="T118" s="66">
        <f>AVERAGE(R118:S118)/100</f>
        <v>0.616</v>
      </c>
    </row>
    <row r="119" spans="1:20" ht="18.75" customHeight="1">
      <c r="A119" s="97"/>
      <c r="B119" s="99"/>
      <c r="C119" s="176"/>
      <c r="D119" s="131"/>
      <c r="E119" s="10">
        <v>0.213</v>
      </c>
      <c r="F119" s="10">
        <v>0.087</v>
      </c>
      <c r="G119" s="12">
        <v>0.05</v>
      </c>
      <c r="H119" s="12">
        <v>0.04</v>
      </c>
      <c r="I119" s="1"/>
      <c r="J119" s="1"/>
      <c r="K119" s="5">
        <v>0.04</v>
      </c>
      <c r="L119" s="125"/>
      <c r="M119" s="168"/>
      <c r="N119" s="102"/>
      <c r="O119" s="174"/>
      <c r="P119" s="164"/>
      <c r="Q119" s="65"/>
      <c r="R119" s="64"/>
      <c r="S119" s="64"/>
      <c r="T119" s="66"/>
    </row>
    <row r="120" spans="1:20" ht="18.75" customHeight="1">
      <c r="A120" s="97"/>
      <c r="B120" s="126" t="s">
        <v>21</v>
      </c>
      <c r="C120" s="175">
        <v>38</v>
      </c>
      <c r="D120" s="139" t="s">
        <v>57</v>
      </c>
      <c r="E120" s="43">
        <v>40940</v>
      </c>
      <c r="F120" s="44">
        <v>41313</v>
      </c>
      <c r="G120" s="44">
        <v>41673</v>
      </c>
      <c r="H120" s="44"/>
      <c r="I120" s="44"/>
      <c r="J120" s="44"/>
      <c r="K120" s="44">
        <v>42065</v>
      </c>
      <c r="L120" s="84">
        <f>K121-E121</f>
        <v>-0.14</v>
      </c>
      <c r="M120" s="167">
        <f>K121/E121</f>
        <v>0.3</v>
      </c>
      <c r="N120" s="101">
        <f>T120</f>
        <v>0.6419999999999999</v>
      </c>
      <c r="O120" s="171">
        <v>60</v>
      </c>
      <c r="P120" s="163">
        <f>K120-E120</f>
        <v>1125</v>
      </c>
      <c r="Q120" s="65">
        <f>P120/365</f>
        <v>3.0821917808219177</v>
      </c>
      <c r="R120" s="64">
        <v>35.3</v>
      </c>
      <c r="S120" s="64">
        <v>93.1</v>
      </c>
      <c r="T120" s="66">
        <f>AVERAGE(R120:S120)/100</f>
        <v>0.6419999999999999</v>
      </c>
    </row>
    <row r="121" spans="1:20" ht="18.75" customHeight="1" thickBot="1">
      <c r="A121" s="97"/>
      <c r="B121" s="100"/>
      <c r="C121" s="179"/>
      <c r="D121" s="120"/>
      <c r="E121" s="4">
        <v>0.2</v>
      </c>
      <c r="F121" s="5">
        <v>0.14</v>
      </c>
      <c r="G121" s="5">
        <v>0.12</v>
      </c>
      <c r="H121" s="5"/>
      <c r="I121" s="5"/>
      <c r="J121" s="5"/>
      <c r="K121" s="5">
        <v>0.06</v>
      </c>
      <c r="L121" s="85"/>
      <c r="M121" s="168"/>
      <c r="N121" s="102"/>
      <c r="O121" s="172"/>
      <c r="P121" s="164"/>
      <c r="Q121" s="65"/>
      <c r="R121" s="64"/>
      <c r="S121" s="64"/>
      <c r="T121" s="66"/>
    </row>
    <row r="122" spans="1:20" ht="18.75" customHeight="1">
      <c r="A122" s="97"/>
      <c r="B122" s="126" t="s">
        <v>84</v>
      </c>
      <c r="C122" s="175">
        <v>39</v>
      </c>
      <c r="D122" s="139" t="s">
        <v>14</v>
      </c>
      <c r="E122" s="43">
        <v>40869</v>
      </c>
      <c r="F122" s="44">
        <v>41308</v>
      </c>
      <c r="G122" s="44"/>
      <c r="H122" s="44"/>
      <c r="I122" s="44"/>
      <c r="J122" s="44"/>
      <c r="K122" s="44">
        <v>42065</v>
      </c>
      <c r="L122" s="84">
        <f>K123-E123</f>
        <v>-0.09699999999999999</v>
      </c>
      <c r="M122" s="167">
        <f>K123/E123</f>
        <v>0.45197740112994356</v>
      </c>
      <c r="N122" s="101">
        <f>T122</f>
        <v>0.6285000000000001</v>
      </c>
      <c r="O122" s="173">
        <v>61</v>
      </c>
      <c r="P122" s="163">
        <f>K122-E122</f>
        <v>1196</v>
      </c>
      <c r="Q122" s="65">
        <f>P122/365</f>
        <v>3.276712328767123</v>
      </c>
      <c r="R122" s="65">
        <v>33</v>
      </c>
      <c r="S122" s="64">
        <v>92.7</v>
      </c>
      <c r="T122" s="66">
        <f>AVERAGE(R122:S122)/100</f>
        <v>0.6285000000000001</v>
      </c>
    </row>
    <row r="123" spans="1:20" ht="18.75" customHeight="1">
      <c r="A123" s="97"/>
      <c r="B123" s="100"/>
      <c r="C123" s="179"/>
      <c r="D123" s="120"/>
      <c r="E123" s="3">
        <v>0.177</v>
      </c>
      <c r="F123" s="5">
        <v>0.1</v>
      </c>
      <c r="G123" s="5"/>
      <c r="H123" s="5"/>
      <c r="I123" s="5"/>
      <c r="J123" s="5"/>
      <c r="K123" s="5">
        <v>0.08</v>
      </c>
      <c r="L123" s="85"/>
      <c r="M123" s="168"/>
      <c r="N123" s="102"/>
      <c r="O123" s="174"/>
      <c r="P123" s="164"/>
      <c r="Q123" s="65"/>
      <c r="R123" s="64"/>
      <c r="S123" s="64"/>
      <c r="T123" s="66"/>
    </row>
    <row r="124" spans="1:20" ht="18.75" customHeight="1">
      <c r="A124" s="97"/>
      <c r="B124" s="126" t="s">
        <v>20</v>
      </c>
      <c r="C124" s="175">
        <v>40</v>
      </c>
      <c r="D124" s="139" t="s">
        <v>14</v>
      </c>
      <c r="E124" s="43">
        <v>40802</v>
      </c>
      <c r="F124" s="44">
        <v>41313</v>
      </c>
      <c r="G124" s="44">
        <v>41673</v>
      </c>
      <c r="H124" s="44"/>
      <c r="I124" s="44"/>
      <c r="J124" s="44"/>
      <c r="K124" s="44">
        <v>42065</v>
      </c>
      <c r="L124" s="84">
        <f>K125-E125</f>
        <v>-0.07799999999999999</v>
      </c>
      <c r="M124" s="167">
        <f>K125/E125</f>
        <v>0.33898305084745767</v>
      </c>
      <c r="N124" s="101">
        <f>T124</f>
        <v>0.616</v>
      </c>
      <c r="O124" s="171">
        <v>62</v>
      </c>
      <c r="P124" s="163">
        <f>K124-E124</f>
        <v>1263</v>
      </c>
      <c r="Q124" s="65">
        <f>P124/365</f>
        <v>3.4602739726027396</v>
      </c>
      <c r="R124" s="64">
        <v>30.9</v>
      </c>
      <c r="S124" s="64">
        <v>92.3</v>
      </c>
      <c r="T124" s="66">
        <f>AVERAGE(R124:S124)/100</f>
        <v>0.616</v>
      </c>
    </row>
    <row r="125" spans="1:20" ht="18.75" customHeight="1" thickBot="1">
      <c r="A125" s="98"/>
      <c r="B125" s="130"/>
      <c r="C125" s="177"/>
      <c r="D125" s="143"/>
      <c r="E125" s="6">
        <v>0.118</v>
      </c>
      <c r="F125" s="11">
        <v>0.04</v>
      </c>
      <c r="G125" s="11">
        <v>0.04</v>
      </c>
      <c r="H125" s="11"/>
      <c r="I125" s="11"/>
      <c r="J125" s="60"/>
      <c r="K125" s="5">
        <v>0.04</v>
      </c>
      <c r="L125" s="92"/>
      <c r="M125" s="169"/>
      <c r="N125" s="103"/>
      <c r="O125" s="172"/>
      <c r="P125" s="164"/>
      <c r="Q125" s="65"/>
      <c r="R125" s="64"/>
      <c r="S125" s="64"/>
      <c r="T125" s="66"/>
    </row>
    <row r="126" spans="1:20" ht="18.75" customHeight="1">
      <c r="A126" s="132" t="s">
        <v>55</v>
      </c>
      <c r="B126" s="134" t="s">
        <v>37</v>
      </c>
      <c r="C126" s="184">
        <v>41</v>
      </c>
      <c r="D126" s="140" t="s">
        <v>25</v>
      </c>
      <c r="E126" s="19">
        <v>40720</v>
      </c>
      <c r="F126" s="20">
        <v>41314</v>
      </c>
      <c r="G126" s="20">
        <v>41707</v>
      </c>
      <c r="H126" s="57"/>
      <c r="I126" s="57"/>
      <c r="J126" s="57"/>
      <c r="K126" s="20">
        <v>42058</v>
      </c>
      <c r="L126" s="136">
        <f>K127-E127</f>
        <v>-0.031</v>
      </c>
      <c r="M126" s="170">
        <f>K127/E127</f>
        <v>0.4918032786885246</v>
      </c>
      <c r="N126" s="109">
        <f>T126</f>
        <v>0.605</v>
      </c>
      <c r="O126" s="173">
        <v>63</v>
      </c>
      <c r="P126" s="163">
        <f>K126-E126</f>
        <v>1338</v>
      </c>
      <c r="Q126" s="65">
        <f>P126/365</f>
        <v>3.665753424657534</v>
      </c>
      <c r="R126" s="64">
        <v>29.1</v>
      </c>
      <c r="S126" s="64">
        <v>91.9</v>
      </c>
      <c r="T126" s="66">
        <f>AVERAGE(R126:S126)/100</f>
        <v>0.605</v>
      </c>
    </row>
    <row r="127" spans="1:20" ht="18.75" customHeight="1">
      <c r="A127" s="97"/>
      <c r="B127" s="99"/>
      <c r="C127" s="176"/>
      <c r="D127" s="141"/>
      <c r="E127" s="2">
        <v>0.061</v>
      </c>
      <c r="F127" s="12">
        <v>0.04</v>
      </c>
      <c r="G127" s="12">
        <v>0.03</v>
      </c>
      <c r="H127" s="41"/>
      <c r="I127" s="41"/>
      <c r="J127" s="41"/>
      <c r="K127" s="12">
        <v>0.03</v>
      </c>
      <c r="L127" s="85"/>
      <c r="M127" s="168"/>
      <c r="N127" s="102"/>
      <c r="O127" s="174"/>
      <c r="P127" s="164"/>
      <c r="Q127" s="65"/>
      <c r="R127" s="64"/>
      <c r="S127" s="64"/>
      <c r="T127" s="66"/>
    </row>
    <row r="128" spans="1:20" ht="18.75" customHeight="1">
      <c r="A128" s="97"/>
      <c r="B128" s="99"/>
      <c r="C128" s="176"/>
      <c r="D128" s="145" t="s">
        <v>86</v>
      </c>
      <c r="E128" s="33">
        <v>40720</v>
      </c>
      <c r="F128" s="29">
        <v>41314</v>
      </c>
      <c r="G128" s="29">
        <v>41707</v>
      </c>
      <c r="H128" s="46"/>
      <c r="I128" s="46"/>
      <c r="J128" s="46"/>
      <c r="K128" s="29">
        <v>42058</v>
      </c>
      <c r="L128" s="84">
        <f>K129-E129</f>
        <v>-0.054000000000000006</v>
      </c>
      <c r="M128" s="167">
        <f>K129/E129</f>
        <v>0.5263157894736842</v>
      </c>
      <c r="N128" s="101">
        <f>T128</f>
        <v>0.605</v>
      </c>
      <c r="O128" s="171">
        <v>64</v>
      </c>
      <c r="P128" s="163">
        <f>K128-E128</f>
        <v>1338</v>
      </c>
      <c r="Q128" s="65">
        <f>P128/365</f>
        <v>3.665753424657534</v>
      </c>
      <c r="R128" s="64">
        <v>29.1</v>
      </c>
      <c r="S128" s="64">
        <v>91.9</v>
      </c>
      <c r="T128" s="66">
        <f>AVERAGE(R128:S128)/100</f>
        <v>0.605</v>
      </c>
    </row>
    <row r="129" spans="1:20" ht="18.75" customHeight="1" thickBot="1">
      <c r="A129" s="97"/>
      <c r="B129" s="100"/>
      <c r="C129" s="179"/>
      <c r="D129" s="141"/>
      <c r="E129" s="2">
        <v>0.114</v>
      </c>
      <c r="F129" s="12">
        <v>0.08</v>
      </c>
      <c r="G129" s="12">
        <v>0.07</v>
      </c>
      <c r="H129" s="47"/>
      <c r="I129" s="47"/>
      <c r="J129" s="47"/>
      <c r="K129" s="12">
        <v>0.06</v>
      </c>
      <c r="L129" s="85"/>
      <c r="M129" s="168"/>
      <c r="N129" s="102"/>
      <c r="O129" s="172"/>
      <c r="P129" s="164"/>
      <c r="Q129" s="65"/>
      <c r="R129" s="64"/>
      <c r="S129" s="64"/>
      <c r="T129" s="66"/>
    </row>
    <row r="130" spans="1:20" ht="18.75" customHeight="1">
      <c r="A130" s="97"/>
      <c r="B130" s="94" t="s">
        <v>27</v>
      </c>
      <c r="C130" s="185">
        <v>42</v>
      </c>
      <c r="D130" s="90" t="s">
        <v>26</v>
      </c>
      <c r="E130" s="22">
        <v>40720</v>
      </c>
      <c r="F130" s="22">
        <v>40965</v>
      </c>
      <c r="G130" s="22">
        <v>41200</v>
      </c>
      <c r="H130" s="29">
        <v>41707</v>
      </c>
      <c r="I130" s="38"/>
      <c r="J130" s="38"/>
      <c r="K130" s="29">
        <v>42058</v>
      </c>
      <c r="L130" s="84">
        <f>K131-E131</f>
        <v>-0.020999999999999998</v>
      </c>
      <c r="M130" s="167">
        <f>K131/E131</f>
        <v>0.5882352941176471</v>
      </c>
      <c r="N130" s="101">
        <f>T130</f>
        <v>0.605</v>
      </c>
      <c r="O130" s="173">
        <v>65</v>
      </c>
      <c r="P130" s="163">
        <f>K130-E130</f>
        <v>1338</v>
      </c>
      <c r="Q130" s="65">
        <f>P130/365</f>
        <v>3.665753424657534</v>
      </c>
      <c r="R130" s="64">
        <v>29.1</v>
      </c>
      <c r="S130" s="64">
        <v>91.9</v>
      </c>
      <c r="T130" s="66">
        <f>AVERAGE(R130:S130)/100</f>
        <v>0.605</v>
      </c>
    </row>
    <row r="131" spans="1:20" ht="18.75" customHeight="1">
      <c r="A131" s="97"/>
      <c r="B131" s="95"/>
      <c r="C131" s="186"/>
      <c r="D131" s="106"/>
      <c r="E131" s="2">
        <v>0.051</v>
      </c>
      <c r="F131" s="2">
        <v>0.06</v>
      </c>
      <c r="G131" s="2">
        <v>0.05</v>
      </c>
      <c r="H131" s="12">
        <v>0.04</v>
      </c>
      <c r="I131" s="34"/>
      <c r="J131" s="34"/>
      <c r="K131" s="12">
        <v>0.03</v>
      </c>
      <c r="L131" s="85"/>
      <c r="M131" s="168"/>
      <c r="N131" s="102"/>
      <c r="O131" s="174"/>
      <c r="P131" s="164"/>
      <c r="Q131" s="65"/>
      <c r="R131" s="64"/>
      <c r="S131" s="64"/>
      <c r="T131" s="66"/>
    </row>
    <row r="132" spans="1:20" ht="18.75" customHeight="1">
      <c r="A132" s="97"/>
      <c r="B132" s="95"/>
      <c r="C132" s="186"/>
      <c r="D132" s="90" t="s">
        <v>65</v>
      </c>
      <c r="E132" s="22">
        <v>40720</v>
      </c>
      <c r="F132" s="22">
        <v>40965</v>
      </c>
      <c r="G132" s="22">
        <v>41200</v>
      </c>
      <c r="H132" s="23">
        <v>41314</v>
      </c>
      <c r="I132" s="29">
        <v>41707</v>
      </c>
      <c r="J132" s="29"/>
      <c r="K132" s="29">
        <v>42058</v>
      </c>
      <c r="L132" s="84">
        <f>K133-E133</f>
        <v>-0.032999999999999995</v>
      </c>
      <c r="M132" s="167">
        <f>K133/E133</f>
        <v>0.5479452054794521</v>
      </c>
      <c r="N132" s="101">
        <f>T132</f>
        <v>0.605</v>
      </c>
      <c r="O132" s="171">
        <v>66</v>
      </c>
      <c r="P132" s="163">
        <f>K132-E132</f>
        <v>1338</v>
      </c>
      <c r="Q132" s="65">
        <f>P132/365</f>
        <v>3.665753424657534</v>
      </c>
      <c r="R132" s="64">
        <v>29.1</v>
      </c>
      <c r="S132" s="64">
        <v>91.9</v>
      </c>
      <c r="T132" s="66">
        <f>AVERAGE(R132:S132)/100</f>
        <v>0.605</v>
      </c>
    </row>
    <row r="133" spans="1:20" ht="18.75" customHeight="1" thickBot="1">
      <c r="A133" s="97"/>
      <c r="B133" s="95"/>
      <c r="C133" s="186"/>
      <c r="D133" s="106"/>
      <c r="E133" s="2">
        <v>0.073</v>
      </c>
      <c r="F133" s="2">
        <v>0.06</v>
      </c>
      <c r="G133" s="2">
        <v>0.06</v>
      </c>
      <c r="H133" s="12">
        <v>0.05</v>
      </c>
      <c r="I133" s="12">
        <v>0.04</v>
      </c>
      <c r="J133" s="12"/>
      <c r="K133" s="12">
        <v>0.04</v>
      </c>
      <c r="L133" s="85"/>
      <c r="M133" s="168"/>
      <c r="N133" s="102"/>
      <c r="O133" s="172"/>
      <c r="P133" s="164"/>
      <c r="Q133" s="65"/>
      <c r="R133" s="64"/>
      <c r="S133" s="64"/>
      <c r="T133" s="66"/>
    </row>
    <row r="134" spans="1:20" ht="18.75" customHeight="1">
      <c r="A134" s="97"/>
      <c r="B134" s="126" t="s">
        <v>66</v>
      </c>
      <c r="C134" s="175">
        <v>43</v>
      </c>
      <c r="D134" s="90" t="s">
        <v>26</v>
      </c>
      <c r="E134" s="22">
        <v>40784</v>
      </c>
      <c r="F134" s="22">
        <v>40830</v>
      </c>
      <c r="G134" s="23">
        <v>41707</v>
      </c>
      <c r="H134" s="31"/>
      <c r="I134" s="31"/>
      <c r="J134" s="38"/>
      <c r="K134" s="29">
        <v>42058</v>
      </c>
      <c r="L134" s="84">
        <f>K135-E135</f>
        <v>-0.009000000000000008</v>
      </c>
      <c r="M134" s="167">
        <f>K135/E135</f>
        <v>0.8695652173913042</v>
      </c>
      <c r="N134" s="101">
        <f>T134</f>
        <v>0.616</v>
      </c>
      <c r="O134" s="173">
        <v>67</v>
      </c>
      <c r="P134" s="163">
        <f>K134-E134</f>
        <v>1274</v>
      </c>
      <c r="Q134" s="65">
        <f>P134/365</f>
        <v>3.4904109589041097</v>
      </c>
      <c r="R134" s="64">
        <v>30.9</v>
      </c>
      <c r="S134" s="64">
        <v>92.3</v>
      </c>
      <c r="T134" s="66">
        <f>AVERAGE(R134:S134)/100</f>
        <v>0.616</v>
      </c>
    </row>
    <row r="135" spans="1:20" ht="18.75" customHeight="1">
      <c r="A135" s="97"/>
      <c r="B135" s="99"/>
      <c r="C135" s="176"/>
      <c r="D135" s="106"/>
      <c r="E135" s="2">
        <v>0.069</v>
      </c>
      <c r="F135" s="2">
        <v>0.068</v>
      </c>
      <c r="G135" s="12">
        <v>0.07</v>
      </c>
      <c r="H135" s="41"/>
      <c r="I135" s="41"/>
      <c r="J135" s="41"/>
      <c r="K135" s="12">
        <v>0.06</v>
      </c>
      <c r="L135" s="85"/>
      <c r="M135" s="168"/>
      <c r="N135" s="102"/>
      <c r="O135" s="174"/>
      <c r="P135" s="164"/>
      <c r="Q135" s="65"/>
      <c r="R135" s="64"/>
      <c r="S135" s="64"/>
      <c r="T135" s="66"/>
    </row>
    <row r="136" spans="1:20" ht="18.75" customHeight="1">
      <c r="A136" s="97"/>
      <c r="B136" s="99"/>
      <c r="C136" s="176"/>
      <c r="D136" s="90" t="s">
        <v>67</v>
      </c>
      <c r="E136" s="22">
        <v>40830</v>
      </c>
      <c r="F136" s="29">
        <v>41707</v>
      </c>
      <c r="G136" s="36"/>
      <c r="H136" s="36"/>
      <c r="I136" s="36"/>
      <c r="J136" s="36"/>
      <c r="K136" s="29">
        <v>42058</v>
      </c>
      <c r="L136" s="84">
        <f>K137-E137</f>
        <v>0.0050000000000000044</v>
      </c>
      <c r="M136" s="167">
        <f>K137/E137</f>
        <v>1.1111111111111112</v>
      </c>
      <c r="N136" s="101">
        <f>T136</f>
        <v>0.622</v>
      </c>
      <c r="O136" s="171">
        <v>68</v>
      </c>
      <c r="P136" s="163">
        <f>K136-E136</f>
        <v>1228</v>
      </c>
      <c r="Q136" s="65">
        <f>P136/365</f>
        <v>3.3643835616438356</v>
      </c>
      <c r="R136" s="64">
        <v>31.9</v>
      </c>
      <c r="S136" s="64">
        <v>92.5</v>
      </c>
      <c r="T136" s="66">
        <f>AVERAGE(R136:S136)/100</f>
        <v>0.622</v>
      </c>
    </row>
    <row r="137" spans="1:20" ht="18.75" customHeight="1" thickBot="1">
      <c r="A137" s="98"/>
      <c r="B137" s="130"/>
      <c r="C137" s="177"/>
      <c r="D137" s="91"/>
      <c r="E137" s="8">
        <v>0.045</v>
      </c>
      <c r="F137" s="18">
        <v>0.06</v>
      </c>
      <c r="G137" s="61"/>
      <c r="H137" s="61"/>
      <c r="I137" s="61"/>
      <c r="J137" s="61"/>
      <c r="K137" s="18">
        <v>0.05</v>
      </c>
      <c r="L137" s="92"/>
      <c r="M137" s="169"/>
      <c r="N137" s="103"/>
      <c r="O137" s="172"/>
      <c r="P137" s="164"/>
      <c r="Q137" s="65"/>
      <c r="R137" s="64"/>
      <c r="S137" s="64"/>
      <c r="T137" s="66"/>
    </row>
    <row r="138" spans="1:20" ht="18.75" customHeight="1">
      <c r="A138" s="132" t="s">
        <v>92</v>
      </c>
      <c r="B138" s="134" t="s">
        <v>7</v>
      </c>
      <c r="C138" s="184">
        <v>44</v>
      </c>
      <c r="D138" s="157" t="s">
        <v>24</v>
      </c>
      <c r="E138" s="52">
        <v>40720</v>
      </c>
      <c r="F138" s="52">
        <v>40785</v>
      </c>
      <c r="G138" s="52">
        <v>40874</v>
      </c>
      <c r="H138" s="52">
        <v>40938</v>
      </c>
      <c r="I138" s="53">
        <v>41336</v>
      </c>
      <c r="J138" s="53">
        <v>41680</v>
      </c>
      <c r="K138" s="53">
        <v>42067</v>
      </c>
      <c r="L138" s="158">
        <f>K139-E139</f>
        <v>-0.015000000000000006</v>
      </c>
      <c r="M138" s="170">
        <f>K139/E139</f>
        <v>0.7413793103448275</v>
      </c>
      <c r="N138" s="109">
        <f>T138</f>
        <v>0.605</v>
      </c>
      <c r="O138" s="173">
        <v>69</v>
      </c>
      <c r="P138" s="163">
        <f>K138-E138</f>
        <v>1347</v>
      </c>
      <c r="Q138" s="65">
        <f>P138/365</f>
        <v>3.6904109589041094</v>
      </c>
      <c r="R138" s="64">
        <v>29.1</v>
      </c>
      <c r="S138" s="64">
        <v>91.9</v>
      </c>
      <c r="T138" s="66">
        <f>AVERAGE(R138:S138)/100</f>
        <v>0.605</v>
      </c>
    </row>
    <row r="139" spans="1:20" ht="18.75" customHeight="1">
      <c r="A139" s="97"/>
      <c r="B139" s="100"/>
      <c r="C139" s="179"/>
      <c r="D139" s="106"/>
      <c r="E139" s="13">
        <v>0.058</v>
      </c>
      <c r="F139" s="13">
        <v>0.061</v>
      </c>
      <c r="G139" s="13">
        <v>0.066</v>
      </c>
      <c r="H139" s="13">
        <v>0.07</v>
      </c>
      <c r="I139" s="14">
        <v>0.06</v>
      </c>
      <c r="J139" s="14">
        <v>0.04</v>
      </c>
      <c r="K139" s="14">
        <v>0.043</v>
      </c>
      <c r="L139" s="114"/>
      <c r="M139" s="168"/>
      <c r="N139" s="102"/>
      <c r="O139" s="174"/>
      <c r="P139" s="164"/>
      <c r="Q139" s="65"/>
      <c r="R139" s="64"/>
      <c r="S139" s="64"/>
      <c r="T139" s="66"/>
    </row>
    <row r="140" spans="1:20" ht="18.75" customHeight="1">
      <c r="A140" s="97"/>
      <c r="B140" s="126" t="s">
        <v>8</v>
      </c>
      <c r="C140" s="175">
        <v>45</v>
      </c>
      <c r="D140" s="90" t="s">
        <v>24</v>
      </c>
      <c r="E140" s="42">
        <v>40785</v>
      </c>
      <c r="F140" s="42">
        <v>40874</v>
      </c>
      <c r="G140" s="39">
        <v>40938</v>
      </c>
      <c r="H140" s="40">
        <v>41336</v>
      </c>
      <c r="I140" s="40">
        <v>41680</v>
      </c>
      <c r="J140" s="40"/>
      <c r="K140" s="40">
        <v>42067</v>
      </c>
      <c r="L140" s="113">
        <f>K141-E141</f>
        <v>-0.017</v>
      </c>
      <c r="M140" s="167">
        <f>K141/E141</f>
        <v>0.6851851851851851</v>
      </c>
      <c r="N140" s="101">
        <f>T140</f>
        <v>0.616</v>
      </c>
      <c r="O140" s="171">
        <v>70</v>
      </c>
      <c r="P140" s="163">
        <f>K140-E140</f>
        <v>1282</v>
      </c>
      <c r="Q140" s="65">
        <f>P140/365</f>
        <v>3.5123287671232877</v>
      </c>
      <c r="R140" s="64">
        <v>30.9</v>
      </c>
      <c r="S140" s="64">
        <v>92.3</v>
      </c>
      <c r="T140" s="66">
        <f>AVERAGE(R140:S140)/100</f>
        <v>0.616</v>
      </c>
    </row>
    <row r="141" spans="1:20" ht="18.75" customHeight="1" thickBot="1">
      <c r="A141" s="97"/>
      <c r="B141" s="99"/>
      <c r="C141" s="176"/>
      <c r="D141" s="106"/>
      <c r="E141" s="15">
        <v>0.054</v>
      </c>
      <c r="F141" s="13">
        <v>0.058</v>
      </c>
      <c r="G141" s="13">
        <v>0.07</v>
      </c>
      <c r="H141" s="14">
        <v>0.06</v>
      </c>
      <c r="I141" s="14">
        <v>0.04</v>
      </c>
      <c r="J141" s="14"/>
      <c r="K141" s="14">
        <v>0.037</v>
      </c>
      <c r="L141" s="114"/>
      <c r="M141" s="168"/>
      <c r="N141" s="102"/>
      <c r="O141" s="172"/>
      <c r="P141" s="164"/>
      <c r="Q141" s="65"/>
      <c r="R141" s="64"/>
      <c r="S141" s="64"/>
      <c r="T141" s="66"/>
    </row>
    <row r="142" spans="1:20" ht="18.75" customHeight="1">
      <c r="A142" s="97"/>
      <c r="B142" s="99"/>
      <c r="C142" s="176"/>
      <c r="D142" s="90" t="s">
        <v>50</v>
      </c>
      <c r="E142" s="42">
        <v>40720</v>
      </c>
      <c r="F142" s="42">
        <v>40874</v>
      </c>
      <c r="G142" s="39">
        <v>40938</v>
      </c>
      <c r="H142" s="40">
        <v>41336</v>
      </c>
      <c r="I142" s="40">
        <v>41680</v>
      </c>
      <c r="J142" s="40"/>
      <c r="K142" s="40">
        <v>42067</v>
      </c>
      <c r="L142" s="113">
        <f>K143-E143</f>
        <v>-0.01999999999999999</v>
      </c>
      <c r="M142" s="167">
        <f>K143/E143</f>
        <v>0.8095238095238096</v>
      </c>
      <c r="N142" s="101">
        <f>T142</f>
        <v>0.605</v>
      </c>
      <c r="O142" s="173">
        <v>71</v>
      </c>
      <c r="P142" s="163">
        <f>K142-E142</f>
        <v>1347</v>
      </c>
      <c r="Q142" s="65">
        <f>P142/365</f>
        <v>3.6904109589041094</v>
      </c>
      <c r="R142" s="64">
        <v>29.1</v>
      </c>
      <c r="S142" s="64">
        <v>91.9</v>
      </c>
      <c r="T142" s="66">
        <f>AVERAGE(R142:S142)/100</f>
        <v>0.605</v>
      </c>
    </row>
    <row r="143" spans="1:20" ht="18.75" customHeight="1">
      <c r="A143" s="97"/>
      <c r="B143" s="100"/>
      <c r="C143" s="179"/>
      <c r="D143" s="106"/>
      <c r="E143" s="2">
        <v>0.105</v>
      </c>
      <c r="F143" s="2">
        <v>0.129</v>
      </c>
      <c r="G143" s="2">
        <v>0.15</v>
      </c>
      <c r="H143" s="12">
        <v>0.11</v>
      </c>
      <c r="I143" s="5">
        <v>0.1</v>
      </c>
      <c r="J143" s="12"/>
      <c r="K143" s="14">
        <v>0.085</v>
      </c>
      <c r="L143" s="114"/>
      <c r="M143" s="168"/>
      <c r="N143" s="102"/>
      <c r="O143" s="174"/>
      <c r="P143" s="164"/>
      <c r="Q143" s="65"/>
      <c r="R143" s="64"/>
      <c r="S143" s="64"/>
      <c r="T143" s="66"/>
    </row>
    <row r="144" spans="1:20" ht="18.75" customHeight="1">
      <c r="A144" s="97"/>
      <c r="B144" s="126" t="s">
        <v>9</v>
      </c>
      <c r="C144" s="175">
        <v>46</v>
      </c>
      <c r="D144" s="90" t="s">
        <v>51</v>
      </c>
      <c r="E144" s="42">
        <v>40720</v>
      </c>
      <c r="F144" s="42">
        <v>40785</v>
      </c>
      <c r="G144" s="42">
        <v>40874</v>
      </c>
      <c r="H144" s="39">
        <v>40938</v>
      </c>
      <c r="I144" s="40">
        <v>41336</v>
      </c>
      <c r="J144" s="40">
        <v>41680</v>
      </c>
      <c r="K144" s="40">
        <v>42067</v>
      </c>
      <c r="L144" s="113">
        <f>K145-E145</f>
        <v>-0.017999999999999988</v>
      </c>
      <c r="M144" s="167">
        <f>K145/E145</f>
        <v>0.7931034482758622</v>
      </c>
      <c r="N144" s="101">
        <f>T144</f>
        <v>0.605</v>
      </c>
      <c r="O144" s="171">
        <v>72</v>
      </c>
      <c r="P144" s="163">
        <f>K144-E144</f>
        <v>1347</v>
      </c>
      <c r="Q144" s="65">
        <f>P144/365</f>
        <v>3.6904109589041094</v>
      </c>
      <c r="R144" s="64">
        <v>29.1</v>
      </c>
      <c r="S144" s="64">
        <v>91.9</v>
      </c>
      <c r="T144" s="66">
        <f>AVERAGE(R144:S144)/100</f>
        <v>0.605</v>
      </c>
    </row>
    <row r="145" spans="1:20" ht="18.75" customHeight="1" thickBot="1">
      <c r="A145" s="97"/>
      <c r="B145" s="99"/>
      <c r="C145" s="176"/>
      <c r="D145" s="106"/>
      <c r="E145" s="2">
        <v>0.087</v>
      </c>
      <c r="F145" s="2">
        <v>0.087</v>
      </c>
      <c r="G145" s="2">
        <v>0.074</v>
      </c>
      <c r="H145" s="2">
        <v>0.09</v>
      </c>
      <c r="I145" s="12">
        <v>0.07</v>
      </c>
      <c r="J145" s="12">
        <v>0.06</v>
      </c>
      <c r="K145" s="14">
        <v>0.069</v>
      </c>
      <c r="L145" s="114"/>
      <c r="M145" s="168"/>
      <c r="N145" s="102"/>
      <c r="O145" s="172"/>
      <c r="P145" s="164"/>
      <c r="Q145" s="65"/>
      <c r="R145" s="64"/>
      <c r="S145" s="64"/>
      <c r="T145" s="66"/>
    </row>
    <row r="146" spans="1:20" ht="18.75" customHeight="1">
      <c r="A146" s="97"/>
      <c r="B146" s="99"/>
      <c r="C146" s="176"/>
      <c r="D146" s="90" t="s">
        <v>52</v>
      </c>
      <c r="E146" s="42">
        <v>40720</v>
      </c>
      <c r="F146" s="42">
        <v>40785</v>
      </c>
      <c r="G146" s="42">
        <v>40874</v>
      </c>
      <c r="H146" s="39">
        <v>40938</v>
      </c>
      <c r="I146" s="40">
        <v>41336</v>
      </c>
      <c r="J146" s="40">
        <v>41680</v>
      </c>
      <c r="K146" s="40">
        <v>42067</v>
      </c>
      <c r="L146" s="113">
        <f>K147-E147</f>
        <v>-0.22999999999999998</v>
      </c>
      <c r="M146" s="167">
        <f>K147/E147</f>
        <v>0.20962199312714777</v>
      </c>
      <c r="N146" s="101">
        <f>T146</f>
        <v>0.605</v>
      </c>
      <c r="O146" s="173">
        <v>73</v>
      </c>
      <c r="P146" s="163">
        <f>K146-E146</f>
        <v>1347</v>
      </c>
      <c r="Q146" s="65">
        <f>P146/365</f>
        <v>3.6904109589041094</v>
      </c>
      <c r="R146" s="64">
        <v>29.1</v>
      </c>
      <c r="S146" s="64">
        <v>91.9</v>
      </c>
      <c r="T146" s="66">
        <f>AVERAGE(R146:S146)/100</f>
        <v>0.605</v>
      </c>
    </row>
    <row r="147" spans="1:20" ht="18.75" customHeight="1">
      <c r="A147" s="97"/>
      <c r="B147" s="99"/>
      <c r="C147" s="176"/>
      <c r="D147" s="106"/>
      <c r="E147" s="2">
        <v>0.291</v>
      </c>
      <c r="F147" s="3">
        <v>0.139</v>
      </c>
      <c r="G147" s="2">
        <v>0.122</v>
      </c>
      <c r="H147" s="2">
        <v>0.12</v>
      </c>
      <c r="I147" s="5">
        <v>0.1</v>
      </c>
      <c r="J147" s="5">
        <v>0.08</v>
      </c>
      <c r="K147" s="14">
        <v>0.061</v>
      </c>
      <c r="L147" s="114"/>
      <c r="M147" s="168"/>
      <c r="N147" s="102"/>
      <c r="O147" s="174"/>
      <c r="P147" s="164"/>
      <c r="Q147" s="65"/>
      <c r="R147" s="64"/>
      <c r="S147" s="64"/>
      <c r="T147" s="66"/>
    </row>
    <row r="148" spans="1:20" ht="18.75" customHeight="1">
      <c r="A148" s="97"/>
      <c r="B148" s="126" t="s">
        <v>11</v>
      </c>
      <c r="C148" s="175">
        <v>47</v>
      </c>
      <c r="D148" s="90" t="s">
        <v>24</v>
      </c>
      <c r="E148" s="42">
        <v>40720</v>
      </c>
      <c r="F148" s="42">
        <v>40785</v>
      </c>
      <c r="G148" s="42">
        <v>40874</v>
      </c>
      <c r="H148" s="40">
        <v>41336</v>
      </c>
      <c r="I148" s="40">
        <v>41680</v>
      </c>
      <c r="J148" s="40"/>
      <c r="K148" s="40">
        <v>42067</v>
      </c>
      <c r="L148" s="113">
        <f>K149-E149</f>
        <v>-0.034</v>
      </c>
      <c r="M148" s="167">
        <f>K149/E149</f>
        <v>0.4925373134328358</v>
      </c>
      <c r="N148" s="101">
        <f>T148</f>
        <v>0.605</v>
      </c>
      <c r="O148" s="171">
        <v>74</v>
      </c>
      <c r="P148" s="163">
        <f>K148-E148</f>
        <v>1347</v>
      </c>
      <c r="Q148" s="65">
        <f>P148/365</f>
        <v>3.6904109589041094</v>
      </c>
      <c r="R148" s="64">
        <v>29.1</v>
      </c>
      <c r="S148" s="64">
        <v>91.9</v>
      </c>
      <c r="T148" s="66">
        <f>AVERAGE(R148:S148)/100</f>
        <v>0.605</v>
      </c>
    </row>
    <row r="149" spans="1:20" ht="18.75" customHeight="1" thickBot="1">
      <c r="A149" s="97"/>
      <c r="B149" s="99"/>
      <c r="C149" s="176"/>
      <c r="D149" s="106"/>
      <c r="E149" s="13">
        <v>0.067</v>
      </c>
      <c r="F149" s="13">
        <v>0.074</v>
      </c>
      <c r="G149" s="13">
        <v>0.063</v>
      </c>
      <c r="H149" s="14">
        <v>0.05</v>
      </c>
      <c r="I149" s="14">
        <v>0.04</v>
      </c>
      <c r="J149" s="14"/>
      <c r="K149" s="14">
        <v>0.033</v>
      </c>
      <c r="L149" s="114"/>
      <c r="M149" s="168"/>
      <c r="N149" s="102"/>
      <c r="O149" s="172"/>
      <c r="P149" s="164"/>
      <c r="Q149" s="65"/>
      <c r="R149" s="64"/>
      <c r="S149" s="64"/>
      <c r="T149" s="66"/>
    </row>
    <row r="150" spans="1:20" ht="18.75" customHeight="1">
      <c r="A150" s="97"/>
      <c r="B150" s="126" t="s">
        <v>10</v>
      </c>
      <c r="C150" s="175">
        <v>48</v>
      </c>
      <c r="D150" s="90" t="s">
        <v>24</v>
      </c>
      <c r="E150" s="42">
        <v>40720</v>
      </c>
      <c r="F150" s="42">
        <v>40785</v>
      </c>
      <c r="G150" s="42">
        <v>40874</v>
      </c>
      <c r="H150" s="42">
        <v>40938</v>
      </c>
      <c r="I150" s="54">
        <v>41336</v>
      </c>
      <c r="J150" s="54">
        <v>41680</v>
      </c>
      <c r="K150" s="54">
        <v>42067</v>
      </c>
      <c r="L150" s="113">
        <f>K151-E151</f>
        <v>-0.022</v>
      </c>
      <c r="M150" s="167">
        <f>K151/E151</f>
        <v>0.6140350877192983</v>
      </c>
      <c r="N150" s="101">
        <f>T150</f>
        <v>0.605</v>
      </c>
      <c r="O150" s="173">
        <v>75</v>
      </c>
      <c r="P150" s="163">
        <f>K150-E150</f>
        <v>1347</v>
      </c>
      <c r="Q150" s="65">
        <f>P150/365</f>
        <v>3.6904109589041094</v>
      </c>
      <c r="R150" s="64">
        <v>29.1</v>
      </c>
      <c r="S150" s="64">
        <v>91.9</v>
      </c>
      <c r="T150" s="66">
        <f>AVERAGE(R150:S150)/100</f>
        <v>0.605</v>
      </c>
    </row>
    <row r="151" spans="1:20" ht="18.75" customHeight="1">
      <c r="A151" s="97"/>
      <c r="B151" s="100"/>
      <c r="C151" s="179"/>
      <c r="D151" s="106"/>
      <c r="E151" s="13">
        <v>0.057</v>
      </c>
      <c r="F151" s="13">
        <v>0.057</v>
      </c>
      <c r="G151" s="13">
        <v>0.054</v>
      </c>
      <c r="H151" s="13">
        <v>0.04</v>
      </c>
      <c r="I151" s="14">
        <v>0.04</v>
      </c>
      <c r="J151" s="14">
        <v>0.04</v>
      </c>
      <c r="K151" s="14">
        <v>0.035</v>
      </c>
      <c r="L151" s="114"/>
      <c r="M151" s="168"/>
      <c r="N151" s="102"/>
      <c r="O151" s="174"/>
      <c r="P151" s="164"/>
      <c r="Q151" s="65"/>
      <c r="R151" s="64"/>
      <c r="S151" s="64"/>
      <c r="T151" s="66"/>
    </row>
    <row r="152" spans="1:20" ht="18.75" customHeight="1">
      <c r="A152" s="97"/>
      <c r="B152" s="99" t="s">
        <v>89</v>
      </c>
      <c r="C152" s="176">
        <v>49</v>
      </c>
      <c r="D152" s="131" t="s">
        <v>90</v>
      </c>
      <c r="E152" s="39">
        <v>40874</v>
      </c>
      <c r="F152" s="39"/>
      <c r="G152" s="39"/>
      <c r="H152" s="40"/>
      <c r="I152" s="40"/>
      <c r="J152" s="40"/>
      <c r="K152" s="40">
        <v>42067</v>
      </c>
      <c r="L152" s="159">
        <f>K153-E153</f>
        <v>-0.163</v>
      </c>
      <c r="M152" s="167">
        <f>K153/E153</f>
        <v>0.26576576576576577</v>
      </c>
      <c r="N152" s="101">
        <f>T152</f>
        <v>0.6285000000000001</v>
      </c>
      <c r="O152" s="171">
        <v>76</v>
      </c>
      <c r="P152" s="163">
        <f>K152-E152</f>
        <v>1193</v>
      </c>
      <c r="Q152" s="65">
        <f>P152/365</f>
        <v>3.2684931506849315</v>
      </c>
      <c r="R152" s="65">
        <v>33</v>
      </c>
      <c r="S152" s="64">
        <v>92.7</v>
      </c>
      <c r="T152" s="66">
        <f>AVERAGE(R152:S152)/100</f>
        <v>0.6285000000000001</v>
      </c>
    </row>
    <row r="153" spans="1:20" ht="18.75" customHeight="1" thickBot="1">
      <c r="A153" s="97"/>
      <c r="B153" s="99"/>
      <c r="C153" s="176"/>
      <c r="D153" s="106"/>
      <c r="E153" s="13">
        <v>0.222</v>
      </c>
      <c r="F153" s="13"/>
      <c r="G153" s="13"/>
      <c r="H153" s="14"/>
      <c r="I153" s="14"/>
      <c r="J153" s="14"/>
      <c r="K153" s="14">
        <v>0.059</v>
      </c>
      <c r="L153" s="114"/>
      <c r="M153" s="168"/>
      <c r="N153" s="102"/>
      <c r="O153" s="172"/>
      <c r="P153" s="164"/>
      <c r="Q153" s="65"/>
      <c r="R153" s="64"/>
      <c r="S153" s="64"/>
      <c r="T153" s="66"/>
    </row>
    <row r="154" spans="1:20" ht="18.75" customHeight="1">
      <c r="A154" s="97"/>
      <c r="B154" s="99"/>
      <c r="C154" s="176"/>
      <c r="D154" s="90" t="s">
        <v>91</v>
      </c>
      <c r="E154" s="42">
        <v>40874</v>
      </c>
      <c r="F154" s="42"/>
      <c r="G154" s="39"/>
      <c r="H154" s="40"/>
      <c r="I154" s="40"/>
      <c r="J154" s="40"/>
      <c r="K154" s="40">
        <v>42067</v>
      </c>
      <c r="L154" s="113">
        <f>K155-E155</f>
        <v>-0.047999999999999994</v>
      </c>
      <c r="M154" s="167">
        <f>K155/E155</f>
        <v>0.5428571428571429</v>
      </c>
      <c r="N154" s="101">
        <f>T154</f>
        <v>0.6285000000000001</v>
      </c>
      <c r="O154" s="173">
        <v>77</v>
      </c>
      <c r="P154" s="163">
        <f>K154-E154</f>
        <v>1193</v>
      </c>
      <c r="Q154" s="65">
        <f>P154/365</f>
        <v>3.2684931506849315</v>
      </c>
      <c r="R154" s="65">
        <v>33</v>
      </c>
      <c r="S154" s="64">
        <v>92.7</v>
      </c>
      <c r="T154" s="66">
        <f>AVERAGE(R154:S154)/100</f>
        <v>0.6285000000000001</v>
      </c>
    </row>
    <row r="155" spans="1:20" ht="18.75" customHeight="1">
      <c r="A155" s="97"/>
      <c r="B155" s="100"/>
      <c r="C155" s="179"/>
      <c r="D155" s="106"/>
      <c r="E155" s="2">
        <v>0.105</v>
      </c>
      <c r="F155" s="2"/>
      <c r="G155" s="2"/>
      <c r="H155" s="12"/>
      <c r="I155" s="5"/>
      <c r="J155" s="12"/>
      <c r="K155" s="14">
        <v>0.057</v>
      </c>
      <c r="L155" s="114"/>
      <c r="M155" s="168"/>
      <c r="N155" s="102"/>
      <c r="O155" s="174"/>
      <c r="P155" s="164"/>
      <c r="Q155" s="65"/>
      <c r="R155" s="64"/>
      <c r="S155" s="64"/>
      <c r="T155" s="66"/>
    </row>
    <row r="156" spans="1:20" ht="18.75" customHeight="1">
      <c r="A156" s="97"/>
      <c r="B156" s="126" t="s">
        <v>9</v>
      </c>
      <c r="C156" s="175">
        <v>50</v>
      </c>
      <c r="D156" s="90" t="s">
        <v>51</v>
      </c>
      <c r="E156" s="42">
        <v>40720</v>
      </c>
      <c r="F156" s="42">
        <v>40785</v>
      </c>
      <c r="G156" s="42">
        <v>40874</v>
      </c>
      <c r="H156" s="39">
        <v>40938</v>
      </c>
      <c r="I156" s="40">
        <v>41336</v>
      </c>
      <c r="J156" s="40">
        <v>41680</v>
      </c>
      <c r="K156" s="40">
        <v>42067</v>
      </c>
      <c r="L156" s="113">
        <f>K157-E157</f>
        <v>-0.017999999999999988</v>
      </c>
      <c r="M156" s="167">
        <f>K157/E157</f>
        <v>0.7931034482758622</v>
      </c>
      <c r="N156" s="101">
        <f>T156</f>
        <v>0.605</v>
      </c>
      <c r="O156" s="171">
        <v>78</v>
      </c>
      <c r="P156" s="163">
        <f>K156-E156</f>
        <v>1347</v>
      </c>
      <c r="Q156" s="65">
        <f>P156/365</f>
        <v>3.6904109589041094</v>
      </c>
      <c r="R156" s="64">
        <v>29.1</v>
      </c>
      <c r="S156" s="64">
        <v>91.9</v>
      </c>
      <c r="T156" s="66">
        <f>AVERAGE(R156:S156)/100</f>
        <v>0.605</v>
      </c>
    </row>
    <row r="157" spans="1:20" ht="18.75" customHeight="1" thickBot="1">
      <c r="A157" s="97"/>
      <c r="B157" s="99"/>
      <c r="C157" s="176"/>
      <c r="D157" s="106"/>
      <c r="E157" s="2">
        <v>0.087</v>
      </c>
      <c r="F157" s="2">
        <v>0.087</v>
      </c>
      <c r="G157" s="2">
        <v>0.074</v>
      </c>
      <c r="H157" s="2">
        <v>0.09</v>
      </c>
      <c r="I157" s="12">
        <v>0.07</v>
      </c>
      <c r="J157" s="12">
        <v>0.06</v>
      </c>
      <c r="K157" s="14">
        <v>0.069</v>
      </c>
      <c r="L157" s="114"/>
      <c r="M157" s="168"/>
      <c r="N157" s="102"/>
      <c r="O157" s="172"/>
      <c r="P157" s="164"/>
      <c r="Q157" s="65"/>
      <c r="R157" s="64"/>
      <c r="S157" s="64"/>
      <c r="T157" s="66"/>
    </row>
    <row r="158" spans="1:20" ht="18.75" customHeight="1">
      <c r="A158" s="97"/>
      <c r="B158" s="99"/>
      <c r="C158" s="176"/>
      <c r="D158" s="90" t="s">
        <v>52</v>
      </c>
      <c r="E158" s="42">
        <v>40720</v>
      </c>
      <c r="F158" s="42">
        <v>40785</v>
      </c>
      <c r="G158" s="42">
        <v>40874</v>
      </c>
      <c r="H158" s="39">
        <v>40938</v>
      </c>
      <c r="I158" s="40">
        <v>41336</v>
      </c>
      <c r="J158" s="40">
        <v>41680</v>
      </c>
      <c r="K158" s="40">
        <v>42067</v>
      </c>
      <c r="L158" s="113">
        <f>K159-E159</f>
        <v>-0.22999999999999998</v>
      </c>
      <c r="M158" s="167">
        <f>K159/E159</f>
        <v>0.20962199312714777</v>
      </c>
      <c r="N158" s="101">
        <f>T158</f>
        <v>0.605</v>
      </c>
      <c r="O158" s="173">
        <v>79</v>
      </c>
      <c r="P158" s="163">
        <f>K158-E158</f>
        <v>1347</v>
      </c>
      <c r="Q158" s="65">
        <f>P158/365</f>
        <v>3.6904109589041094</v>
      </c>
      <c r="R158" s="64">
        <v>29.1</v>
      </c>
      <c r="S158" s="64">
        <v>91.9</v>
      </c>
      <c r="T158" s="66">
        <f>AVERAGE(R158:S158)/100</f>
        <v>0.605</v>
      </c>
    </row>
    <row r="159" spans="1:20" ht="18.75" customHeight="1" thickBot="1">
      <c r="A159" s="98"/>
      <c r="B159" s="130"/>
      <c r="C159" s="177"/>
      <c r="D159" s="91"/>
      <c r="E159" s="8">
        <v>0.291</v>
      </c>
      <c r="F159" s="6">
        <v>0.139</v>
      </c>
      <c r="G159" s="8">
        <v>0.122</v>
      </c>
      <c r="H159" s="8">
        <v>0.12</v>
      </c>
      <c r="I159" s="11">
        <v>0.1</v>
      </c>
      <c r="J159" s="11">
        <v>0.08</v>
      </c>
      <c r="K159" s="16">
        <v>0.061</v>
      </c>
      <c r="L159" s="115"/>
      <c r="M159" s="169"/>
      <c r="N159" s="103"/>
      <c r="O159" s="174"/>
      <c r="P159" s="164"/>
      <c r="Q159" s="65"/>
      <c r="R159" s="64"/>
      <c r="S159" s="64"/>
      <c r="T159" s="66"/>
    </row>
    <row r="160" spans="1:20" ht="18.75" customHeight="1">
      <c r="A160" s="97" t="s">
        <v>78</v>
      </c>
      <c r="B160" s="99" t="s">
        <v>68</v>
      </c>
      <c r="C160" s="176">
        <v>51</v>
      </c>
      <c r="D160" s="146" t="s">
        <v>69</v>
      </c>
      <c r="E160" s="33">
        <v>40922</v>
      </c>
      <c r="F160" s="29">
        <v>41361</v>
      </c>
      <c r="G160" s="29">
        <v>41700</v>
      </c>
      <c r="H160" s="38"/>
      <c r="I160" s="38"/>
      <c r="J160" s="38"/>
      <c r="K160" s="29">
        <v>42063</v>
      </c>
      <c r="L160" s="125">
        <f>K161-E161</f>
        <v>-0.06999999999999999</v>
      </c>
      <c r="M160" s="170">
        <f>K161/E161</f>
        <v>0.4166666666666667</v>
      </c>
      <c r="N160" s="109">
        <f>T160</f>
        <v>0.6419999999999999</v>
      </c>
      <c r="O160" s="171">
        <v>80</v>
      </c>
      <c r="P160" s="163">
        <f>K160-E160</f>
        <v>1141</v>
      </c>
      <c r="Q160" s="65">
        <f>P160/365</f>
        <v>3.126027397260274</v>
      </c>
      <c r="R160" s="64">
        <v>35.3</v>
      </c>
      <c r="S160" s="64">
        <v>93.1</v>
      </c>
      <c r="T160" s="66">
        <f>AVERAGE(R160:S160)/100</f>
        <v>0.6419999999999999</v>
      </c>
    </row>
    <row r="161" spans="1:20" ht="18.75" customHeight="1" thickBot="1">
      <c r="A161" s="97"/>
      <c r="B161" s="100"/>
      <c r="C161" s="179"/>
      <c r="D161" s="124"/>
      <c r="E161" s="2">
        <v>0.12</v>
      </c>
      <c r="F161" s="12">
        <v>0.04</v>
      </c>
      <c r="G161" s="12">
        <v>0.08</v>
      </c>
      <c r="H161" s="34"/>
      <c r="I161" s="34"/>
      <c r="J161" s="34"/>
      <c r="K161" s="12">
        <v>0.05</v>
      </c>
      <c r="L161" s="85"/>
      <c r="M161" s="168"/>
      <c r="N161" s="102"/>
      <c r="O161" s="172"/>
      <c r="P161" s="164"/>
      <c r="Q161" s="65"/>
      <c r="R161" s="64"/>
      <c r="S161" s="64"/>
      <c r="T161" s="66"/>
    </row>
    <row r="162" spans="1:20" ht="18.75" customHeight="1">
      <c r="A162" s="97"/>
      <c r="B162" s="122" t="s">
        <v>83</v>
      </c>
      <c r="C162" s="175">
        <v>52</v>
      </c>
      <c r="D162" s="123" t="s">
        <v>62</v>
      </c>
      <c r="E162" s="22">
        <v>40720</v>
      </c>
      <c r="F162" s="29">
        <v>41700</v>
      </c>
      <c r="G162" s="29"/>
      <c r="H162" s="29"/>
      <c r="I162" s="36"/>
      <c r="J162" s="36"/>
      <c r="K162" s="29">
        <v>42063</v>
      </c>
      <c r="L162" s="84">
        <f>K163-E163</f>
        <v>-0.019000000000000003</v>
      </c>
      <c r="M162" s="167">
        <f>K163/E163</f>
        <v>0.7246376811594203</v>
      </c>
      <c r="N162" s="101">
        <f>T162</f>
        <v>0.605</v>
      </c>
      <c r="O162" s="173">
        <v>81</v>
      </c>
      <c r="P162" s="163">
        <f>K162-E162</f>
        <v>1343</v>
      </c>
      <c r="Q162" s="65">
        <f>P162/365</f>
        <v>3.6794520547945204</v>
      </c>
      <c r="R162" s="64">
        <v>29.1</v>
      </c>
      <c r="S162" s="64">
        <v>91.9</v>
      </c>
      <c r="T162" s="66">
        <f>AVERAGE(R162:S162)/100</f>
        <v>0.605</v>
      </c>
    </row>
    <row r="163" spans="1:20" ht="18.75" customHeight="1">
      <c r="A163" s="97"/>
      <c r="B163" s="100"/>
      <c r="C163" s="179"/>
      <c r="D163" s="124"/>
      <c r="E163" s="2">
        <v>0.069</v>
      </c>
      <c r="F163" s="5">
        <v>0.06</v>
      </c>
      <c r="G163" s="5"/>
      <c r="H163" s="5"/>
      <c r="I163" s="41"/>
      <c r="J163" s="41"/>
      <c r="K163" s="5">
        <v>0.05</v>
      </c>
      <c r="L163" s="85"/>
      <c r="M163" s="168"/>
      <c r="N163" s="102"/>
      <c r="O163" s="174"/>
      <c r="P163" s="164"/>
      <c r="Q163" s="65"/>
      <c r="R163" s="64"/>
      <c r="S163" s="64"/>
      <c r="T163" s="66"/>
    </row>
    <row r="164" spans="1:20" ht="18.75" customHeight="1">
      <c r="A164" s="97"/>
      <c r="B164" s="122" t="s">
        <v>12</v>
      </c>
      <c r="C164" s="175">
        <v>53</v>
      </c>
      <c r="D164" s="123" t="s">
        <v>23</v>
      </c>
      <c r="E164" s="22">
        <v>40755</v>
      </c>
      <c r="F164" s="22">
        <v>40862</v>
      </c>
      <c r="G164" s="29">
        <v>41329</v>
      </c>
      <c r="H164" s="29">
        <v>41700</v>
      </c>
      <c r="I164" s="36"/>
      <c r="J164" s="36"/>
      <c r="K164" s="29">
        <v>42063</v>
      </c>
      <c r="L164" s="84">
        <f>K165-E165</f>
        <v>0.012999999999999998</v>
      </c>
      <c r="M164" s="167">
        <f>K165/E165</f>
        <v>1.1940298507462686</v>
      </c>
      <c r="N164" s="101">
        <f>T164</f>
        <v>0.61</v>
      </c>
      <c r="O164" s="171">
        <v>82</v>
      </c>
      <c r="P164" s="163">
        <f>K164-E164</f>
        <v>1308</v>
      </c>
      <c r="Q164" s="65">
        <f>P164/365</f>
        <v>3.5835616438356164</v>
      </c>
      <c r="R164" s="64">
        <v>29.9</v>
      </c>
      <c r="S164" s="64">
        <v>92.1</v>
      </c>
      <c r="T164" s="66">
        <f>AVERAGE(R164:S164)/100</f>
        <v>0.61</v>
      </c>
    </row>
    <row r="165" spans="1:20" ht="18.75" customHeight="1" thickBot="1">
      <c r="A165" s="97"/>
      <c r="B165" s="100"/>
      <c r="C165" s="179"/>
      <c r="D165" s="124"/>
      <c r="E165" s="2">
        <v>0.067</v>
      </c>
      <c r="F165" s="3">
        <v>0.1</v>
      </c>
      <c r="G165" s="5">
        <v>0.07</v>
      </c>
      <c r="H165" s="5">
        <v>0.09</v>
      </c>
      <c r="I165" s="41"/>
      <c r="J165" s="41"/>
      <c r="K165" s="5">
        <v>0.08</v>
      </c>
      <c r="L165" s="85"/>
      <c r="M165" s="168"/>
      <c r="N165" s="102"/>
      <c r="O165" s="172"/>
      <c r="P165" s="164"/>
      <c r="Q165" s="65"/>
      <c r="R165" s="64"/>
      <c r="S165" s="64"/>
      <c r="T165" s="66"/>
    </row>
    <row r="166" spans="1:20" ht="18.75" customHeight="1">
      <c r="A166" s="97"/>
      <c r="B166" s="126" t="s">
        <v>13</v>
      </c>
      <c r="C166" s="175">
        <v>54</v>
      </c>
      <c r="D166" s="123" t="s">
        <v>39</v>
      </c>
      <c r="E166" s="22">
        <v>40755</v>
      </c>
      <c r="F166" s="29">
        <v>41329</v>
      </c>
      <c r="G166" s="29">
        <v>41700</v>
      </c>
      <c r="H166" s="48"/>
      <c r="I166" s="36"/>
      <c r="J166" s="36"/>
      <c r="K166" s="29">
        <v>42063</v>
      </c>
      <c r="L166" s="84">
        <f>K167-E167</f>
        <v>-0.008000000000000007</v>
      </c>
      <c r="M166" s="167">
        <f>K167/E167</f>
        <v>0.8823529411764705</v>
      </c>
      <c r="N166" s="101">
        <f>T166</f>
        <v>0.61</v>
      </c>
      <c r="O166" s="173">
        <v>83</v>
      </c>
      <c r="P166" s="163">
        <f>K166-E166</f>
        <v>1308</v>
      </c>
      <c r="Q166" s="65">
        <f>P166/365</f>
        <v>3.5835616438356164</v>
      </c>
      <c r="R166" s="64">
        <v>29.9</v>
      </c>
      <c r="S166" s="64">
        <v>92.1</v>
      </c>
      <c r="T166" s="66">
        <f>AVERAGE(R166:S166)/100</f>
        <v>0.61</v>
      </c>
    </row>
    <row r="167" spans="1:20" ht="18.75" customHeight="1">
      <c r="A167" s="97"/>
      <c r="B167" s="100"/>
      <c r="C167" s="179"/>
      <c r="D167" s="124"/>
      <c r="E167" s="3">
        <v>0.068</v>
      </c>
      <c r="F167" s="12">
        <v>0.06</v>
      </c>
      <c r="G167" s="12">
        <v>0.07</v>
      </c>
      <c r="H167" s="41"/>
      <c r="I167" s="41"/>
      <c r="J167" s="41"/>
      <c r="K167" s="5">
        <v>0.06</v>
      </c>
      <c r="L167" s="85"/>
      <c r="M167" s="168"/>
      <c r="N167" s="102"/>
      <c r="O167" s="174"/>
      <c r="P167" s="164"/>
      <c r="Q167" s="65"/>
      <c r="R167" s="64"/>
      <c r="S167" s="64"/>
      <c r="T167" s="66"/>
    </row>
    <row r="168" spans="1:20" ht="18.75" customHeight="1">
      <c r="A168" s="97"/>
      <c r="B168" s="126" t="s">
        <v>70</v>
      </c>
      <c r="C168" s="175">
        <v>55</v>
      </c>
      <c r="D168" s="123" t="s">
        <v>38</v>
      </c>
      <c r="E168" s="22">
        <v>40755</v>
      </c>
      <c r="F168" s="29">
        <v>40862</v>
      </c>
      <c r="G168" s="29">
        <v>41700</v>
      </c>
      <c r="H168" s="48"/>
      <c r="I168" s="36"/>
      <c r="J168" s="36"/>
      <c r="K168" s="29">
        <v>42063</v>
      </c>
      <c r="L168" s="84">
        <f>K169-E169</f>
        <v>0.016</v>
      </c>
      <c r="M168" s="167">
        <f>K169/E169</f>
        <v>1.3636363636363638</v>
      </c>
      <c r="N168" s="101">
        <f>T168</f>
        <v>0.61</v>
      </c>
      <c r="O168" s="171">
        <v>84</v>
      </c>
      <c r="P168" s="163">
        <f>K168-E168</f>
        <v>1308</v>
      </c>
      <c r="Q168" s="65">
        <f>P168/365</f>
        <v>3.5835616438356164</v>
      </c>
      <c r="R168" s="64">
        <v>29.9</v>
      </c>
      <c r="S168" s="64">
        <v>92.1</v>
      </c>
      <c r="T168" s="66">
        <f>AVERAGE(R168:S168)/100</f>
        <v>0.61</v>
      </c>
    </row>
    <row r="169" spans="1:20" ht="18.75" customHeight="1" thickBot="1">
      <c r="A169" s="97"/>
      <c r="B169" s="100"/>
      <c r="C169" s="179"/>
      <c r="D169" s="124"/>
      <c r="E169" s="2">
        <v>0.044</v>
      </c>
      <c r="F169" s="12">
        <v>0.075</v>
      </c>
      <c r="G169" s="12">
        <v>0.04</v>
      </c>
      <c r="H169" s="41"/>
      <c r="I169" s="41"/>
      <c r="J169" s="41"/>
      <c r="K169" s="12">
        <v>0.06</v>
      </c>
      <c r="L169" s="85"/>
      <c r="M169" s="168"/>
      <c r="N169" s="102"/>
      <c r="O169" s="172"/>
      <c r="P169" s="164"/>
      <c r="Q169" s="65"/>
      <c r="R169" s="64"/>
      <c r="S169" s="64"/>
      <c r="T169" s="66"/>
    </row>
    <row r="170" spans="1:20" ht="18.75" customHeight="1">
      <c r="A170" s="97"/>
      <c r="B170" s="126" t="s">
        <v>71</v>
      </c>
      <c r="C170" s="175">
        <v>56</v>
      </c>
      <c r="D170" s="123" t="s">
        <v>72</v>
      </c>
      <c r="E170" s="22">
        <v>40922</v>
      </c>
      <c r="F170" s="29">
        <v>41329</v>
      </c>
      <c r="G170" s="29">
        <v>41700</v>
      </c>
      <c r="H170" s="38"/>
      <c r="I170" s="38"/>
      <c r="J170" s="38"/>
      <c r="K170" s="29">
        <v>42063</v>
      </c>
      <c r="L170" s="84">
        <f>K171-E171</f>
        <v>-0.25</v>
      </c>
      <c r="M170" s="167">
        <f>K171/E171</f>
        <v>0.1935483870967742</v>
      </c>
      <c r="N170" s="101">
        <f>T170</f>
        <v>0.6419999999999999</v>
      </c>
      <c r="O170" s="173">
        <v>85</v>
      </c>
      <c r="P170" s="163">
        <f>K170-E170</f>
        <v>1141</v>
      </c>
      <c r="Q170" s="65">
        <f>P170/365</f>
        <v>3.126027397260274</v>
      </c>
      <c r="R170" s="64">
        <v>35.3</v>
      </c>
      <c r="S170" s="64">
        <v>93.1</v>
      </c>
      <c r="T170" s="66">
        <f>AVERAGE(R170:S170)/100</f>
        <v>0.6419999999999999</v>
      </c>
    </row>
    <row r="171" spans="1:20" ht="18.75" customHeight="1" thickBot="1">
      <c r="A171" s="97"/>
      <c r="B171" s="100"/>
      <c r="C171" s="179"/>
      <c r="D171" s="124"/>
      <c r="E171" s="4">
        <v>0.31</v>
      </c>
      <c r="F171" s="12">
        <v>0.09</v>
      </c>
      <c r="G171" s="12">
        <v>0.13</v>
      </c>
      <c r="H171" s="34"/>
      <c r="I171" s="34"/>
      <c r="J171" s="34"/>
      <c r="K171" s="12">
        <v>0.06</v>
      </c>
      <c r="L171" s="85"/>
      <c r="M171" s="169"/>
      <c r="N171" s="103"/>
      <c r="O171" s="174"/>
      <c r="P171" s="164"/>
      <c r="Q171" s="65"/>
      <c r="R171" s="64"/>
      <c r="S171" s="64"/>
      <c r="T171" s="66"/>
    </row>
    <row r="172" spans="1:20" ht="18.75" customHeight="1">
      <c r="A172" s="132" t="s">
        <v>54</v>
      </c>
      <c r="B172" s="150" t="s">
        <v>63</v>
      </c>
      <c r="C172" s="180">
        <v>57</v>
      </c>
      <c r="D172" s="148" t="s">
        <v>62</v>
      </c>
      <c r="E172" s="19">
        <v>40726</v>
      </c>
      <c r="F172" s="20">
        <v>41676</v>
      </c>
      <c r="G172" s="51"/>
      <c r="H172" s="51"/>
      <c r="I172" s="51"/>
      <c r="J172" s="51"/>
      <c r="K172" s="20">
        <v>42063</v>
      </c>
      <c r="L172" s="136">
        <f>K173-E173</f>
        <v>-0.033</v>
      </c>
      <c r="M172" s="170">
        <f>K173/E173</f>
        <v>0.6024096385542169</v>
      </c>
      <c r="N172" s="109">
        <f>T172</f>
        <v>0.605</v>
      </c>
      <c r="O172" s="171">
        <v>86</v>
      </c>
      <c r="P172" s="163">
        <f>K172-E172</f>
        <v>1337</v>
      </c>
      <c r="Q172" s="65">
        <f>P172/365</f>
        <v>3.663013698630137</v>
      </c>
      <c r="R172" s="64">
        <v>29.1</v>
      </c>
      <c r="S172" s="64">
        <v>91.9</v>
      </c>
      <c r="T172" s="66">
        <f>AVERAGE(R172:S172)/100</f>
        <v>0.605</v>
      </c>
    </row>
    <row r="173" spans="1:20" ht="18.75" customHeight="1" thickBot="1">
      <c r="A173" s="97"/>
      <c r="B173" s="151"/>
      <c r="C173" s="181"/>
      <c r="D173" s="149"/>
      <c r="E173" s="2">
        <v>0.083</v>
      </c>
      <c r="F173" s="12">
        <v>0.07</v>
      </c>
      <c r="G173" s="41"/>
      <c r="H173" s="41"/>
      <c r="I173" s="41"/>
      <c r="J173" s="41"/>
      <c r="K173" s="12">
        <v>0.05</v>
      </c>
      <c r="L173" s="85"/>
      <c r="M173" s="168"/>
      <c r="N173" s="102"/>
      <c r="O173" s="172"/>
      <c r="P173" s="164"/>
      <c r="Q173" s="65"/>
      <c r="R173" s="64"/>
      <c r="S173" s="64"/>
      <c r="T173" s="66"/>
    </row>
    <row r="174" spans="1:20" ht="18.75" customHeight="1">
      <c r="A174" s="97"/>
      <c r="B174" s="88" t="s">
        <v>61</v>
      </c>
      <c r="C174" s="188">
        <v>58</v>
      </c>
      <c r="D174" s="152"/>
      <c r="E174" s="22">
        <v>40860</v>
      </c>
      <c r="F174" s="23">
        <v>41676</v>
      </c>
      <c r="G174" s="38"/>
      <c r="H174" s="38"/>
      <c r="I174" s="38"/>
      <c r="J174" s="38"/>
      <c r="K174" s="29">
        <v>42063</v>
      </c>
      <c r="L174" s="84">
        <f>K175-E175</f>
        <v>-0.012999999999999998</v>
      </c>
      <c r="M174" s="167">
        <f>K175/E175</f>
        <v>0.8602150537634409</v>
      </c>
      <c r="N174" s="101">
        <f>T174</f>
        <v>0.6285000000000001</v>
      </c>
      <c r="O174" s="173">
        <v>87</v>
      </c>
      <c r="P174" s="163">
        <f>K174-E174</f>
        <v>1203</v>
      </c>
      <c r="Q174" s="65">
        <f>P174/365</f>
        <v>3.2958904109589042</v>
      </c>
      <c r="R174" s="65">
        <v>33</v>
      </c>
      <c r="S174" s="64">
        <v>92.7</v>
      </c>
      <c r="T174" s="66">
        <f>AVERAGE(R174:S174)/100</f>
        <v>0.6285000000000001</v>
      </c>
    </row>
    <row r="175" spans="1:20" ht="18.75" customHeight="1">
      <c r="A175" s="97"/>
      <c r="B175" s="147"/>
      <c r="C175" s="189"/>
      <c r="D175" s="153"/>
      <c r="E175" s="2">
        <v>0.093</v>
      </c>
      <c r="F175" s="12">
        <v>0.06</v>
      </c>
      <c r="G175" s="34"/>
      <c r="H175" s="34"/>
      <c r="I175" s="34"/>
      <c r="J175" s="34"/>
      <c r="K175" s="12">
        <v>0.08</v>
      </c>
      <c r="L175" s="85"/>
      <c r="M175" s="168"/>
      <c r="N175" s="102"/>
      <c r="O175" s="174"/>
      <c r="P175" s="164"/>
      <c r="Q175" s="65"/>
      <c r="R175" s="64"/>
      <c r="S175" s="64"/>
      <c r="T175" s="66"/>
    </row>
    <row r="176" spans="1:20" ht="18.75" customHeight="1">
      <c r="A176" s="97"/>
      <c r="B176" s="88" t="s">
        <v>64</v>
      </c>
      <c r="C176" s="188">
        <v>59</v>
      </c>
      <c r="D176" s="152" t="s">
        <v>81</v>
      </c>
      <c r="E176" s="22">
        <v>40827</v>
      </c>
      <c r="F176" s="23">
        <v>41676</v>
      </c>
      <c r="G176" s="38"/>
      <c r="H176" s="38"/>
      <c r="I176" s="38"/>
      <c r="J176" s="38"/>
      <c r="K176" s="29">
        <v>42063</v>
      </c>
      <c r="L176" s="84">
        <f>K177-E177</f>
        <v>-0.016</v>
      </c>
      <c r="M176" s="167">
        <f>K177/E177</f>
        <v>0.7894736842105263</v>
      </c>
      <c r="N176" s="101">
        <f>T176</f>
        <v>0.622</v>
      </c>
      <c r="O176" s="171">
        <v>88</v>
      </c>
      <c r="P176" s="163">
        <f>K176-E176</f>
        <v>1236</v>
      </c>
      <c r="Q176" s="65">
        <f>P176/365</f>
        <v>3.3863013698630136</v>
      </c>
      <c r="R176" s="64">
        <v>31.9</v>
      </c>
      <c r="S176" s="64">
        <v>92.5</v>
      </c>
      <c r="T176" s="66">
        <f>AVERAGE(R176:S176)/100</f>
        <v>0.622</v>
      </c>
    </row>
    <row r="177" spans="1:20" ht="18.75" customHeight="1" thickBot="1">
      <c r="A177" s="97"/>
      <c r="B177" s="147"/>
      <c r="C177" s="189"/>
      <c r="D177" s="153"/>
      <c r="E177" s="2">
        <v>0.076</v>
      </c>
      <c r="F177" s="12">
        <v>0.05</v>
      </c>
      <c r="G177" s="34"/>
      <c r="H177" s="34"/>
      <c r="I177" s="34"/>
      <c r="J177" s="34"/>
      <c r="K177" s="12">
        <v>0.06</v>
      </c>
      <c r="L177" s="85"/>
      <c r="M177" s="168"/>
      <c r="N177" s="102"/>
      <c r="O177" s="172"/>
      <c r="P177" s="164"/>
      <c r="Q177" s="65"/>
      <c r="R177" s="64"/>
      <c r="S177" s="64"/>
      <c r="T177" s="66"/>
    </row>
    <row r="178" spans="1:20" ht="18.75" customHeight="1">
      <c r="A178" s="97"/>
      <c r="B178" s="88" t="s">
        <v>79</v>
      </c>
      <c r="C178" s="188">
        <v>60</v>
      </c>
      <c r="D178" s="152" t="s">
        <v>82</v>
      </c>
      <c r="E178" s="22">
        <v>40726</v>
      </c>
      <c r="F178" s="36" t="s">
        <v>80</v>
      </c>
      <c r="G178" s="38"/>
      <c r="H178" s="38"/>
      <c r="I178" s="38"/>
      <c r="J178" s="38"/>
      <c r="K178" s="29">
        <v>42063</v>
      </c>
      <c r="L178" s="84">
        <f>K179-E179</f>
        <v>-0.259</v>
      </c>
      <c r="M178" s="167">
        <f>K179/E179</f>
        <v>0.2127659574468085</v>
      </c>
      <c r="N178" s="101">
        <f>T178</f>
        <v>0.605</v>
      </c>
      <c r="O178" s="173">
        <v>89</v>
      </c>
      <c r="P178" s="163">
        <f>K178-E178</f>
        <v>1337</v>
      </c>
      <c r="Q178" s="65">
        <f>P178/365</f>
        <v>3.663013698630137</v>
      </c>
      <c r="R178" s="64">
        <v>29.1</v>
      </c>
      <c r="S178" s="64">
        <v>91.9</v>
      </c>
      <c r="T178" s="66">
        <f>AVERAGE(R178:S178)/100</f>
        <v>0.605</v>
      </c>
    </row>
    <row r="179" spans="1:20" ht="18.75" customHeight="1" thickBot="1">
      <c r="A179" s="98"/>
      <c r="B179" s="89"/>
      <c r="C179" s="190"/>
      <c r="D179" s="154"/>
      <c r="E179" s="8">
        <v>0.329</v>
      </c>
      <c r="F179" s="18">
        <v>0.13</v>
      </c>
      <c r="G179" s="32"/>
      <c r="H179" s="32"/>
      <c r="I179" s="32"/>
      <c r="J179" s="32"/>
      <c r="K179" s="18">
        <v>0.07</v>
      </c>
      <c r="L179" s="92"/>
      <c r="M179" s="169"/>
      <c r="N179" s="103"/>
      <c r="O179" s="174"/>
      <c r="P179" s="164"/>
      <c r="Q179" s="65"/>
      <c r="R179" s="64"/>
      <c r="S179" s="64"/>
      <c r="T179" s="66"/>
    </row>
    <row r="180" spans="12:20" ht="24">
      <c r="L180" s="191">
        <f>AVERAGE(L2:L179)</f>
        <v>-0.050876404494382015</v>
      </c>
      <c r="M180" s="117">
        <f>AVERAGE(M2:M179)</f>
        <v>0.662795179873018</v>
      </c>
      <c r="N180" s="104">
        <v>0.63</v>
      </c>
      <c r="O180" s="182"/>
      <c r="P180" s="161">
        <f>AVERAGE(P2:P179)</f>
        <v>1306.2359550561798</v>
      </c>
      <c r="Q180" s="155">
        <f>AVERAGE(Q2:Q179)</f>
        <v>3.578728643989533</v>
      </c>
      <c r="R180" s="155">
        <f>AVERAGE(R2:R179)</f>
        <v>30.299999999999994</v>
      </c>
      <c r="S180" s="155">
        <f>AVERAGE(S2:S179)</f>
        <v>92.15617977528089</v>
      </c>
      <c r="T180" s="104">
        <f>AVERAGE(T2:T179)</f>
        <v>0.6122808988764042</v>
      </c>
    </row>
    <row r="181" spans="12:20" ht="24.75" thickBot="1">
      <c r="L181" s="192"/>
      <c r="M181" s="118"/>
      <c r="N181" s="105"/>
      <c r="O181" s="183"/>
      <c r="P181" s="162"/>
      <c r="Q181" s="156"/>
      <c r="R181" s="156"/>
      <c r="S181" s="156"/>
      <c r="T181" s="105"/>
    </row>
    <row r="182" spans="14:16" ht="24">
      <c r="N182" s="68" t="s">
        <v>122</v>
      </c>
      <c r="P182" s="62" t="s">
        <v>121</v>
      </c>
    </row>
    <row r="183" spans="14:20" ht="24">
      <c r="N183" s="68" t="s">
        <v>123</v>
      </c>
      <c r="P183" s="62" t="s">
        <v>124</v>
      </c>
      <c r="R183" s="62">
        <v>43.8</v>
      </c>
      <c r="S183" s="62">
        <v>49.5</v>
      </c>
      <c r="T183" s="62">
        <f>R183+S183</f>
        <v>93.3</v>
      </c>
    </row>
    <row r="184" spans="18:20" ht="24">
      <c r="R184" s="62">
        <v>13.2</v>
      </c>
      <c r="S184" s="62">
        <v>45.6</v>
      </c>
      <c r="T184" s="62">
        <f>R184+S184</f>
        <v>58.8</v>
      </c>
    </row>
    <row r="185" ht="24">
      <c r="T185" s="77">
        <f>T184/T183</f>
        <v>0.6302250803858521</v>
      </c>
    </row>
  </sheetData>
  <sheetProtection/>
  <mergeCells count="673">
    <mergeCell ref="C174:C175"/>
    <mergeCell ref="C176:C177"/>
    <mergeCell ref="C178:C179"/>
    <mergeCell ref="L180:L181"/>
    <mergeCell ref="C152:C155"/>
    <mergeCell ref="C156:C159"/>
    <mergeCell ref="C160:C161"/>
    <mergeCell ref="C162:C163"/>
    <mergeCell ref="C164:C165"/>
    <mergeCell ref="C166:C167"/>
    <mergeCell ref="C126:C129"/>
    <mergeCell ref="C130:C133"/>
    <mergeCell ref="C134:C137"/>
    <mergeCell ref="C138:C139"/>
    <mergeCell ref="C140:C143"/>
    <mergeCell ref="C144:C147"/>
    <mergeCell ref="C110:C111"/>
    <mergeCell ref="C112:C113"/>
    <mergeCell ref="C114:C117"/>
    <mergeCell ref="C118:C119"/>
    <mergeCell ref="C120:C121"/>
    <mergeCell ref="C122:C123"/>
    <mergeCell ref="C88:C89"/>
    <mergeCell ref="C90:C93"/>
    <mergeCell ref="C94:C99"/>
    <mergeCell ref="C100:C103"/>
    <mergeCell ref="C104:C107"/>
    <mergeCell ref="C108:C109"/>
    <mergeCell ref="C62:C65"/>
    <mergeCell ref="C66:C69"/>
    <mergeCell ref="C70:C73"/>
    <mergeCell ref="C74:C77"/>
    <mergeCell ref="C78:C79"/>
    <mergeCell ref="C80:C83"/>
    <mergeCell ref="C40:C45"/>
    <mergeCell ref="C46:C51"/>
    <mergeCell ref="C52:C53"/>
    <mergeCell ref="C54:C55"/>
    <mergeCell ref="C56:C57"/>
    <mergeCell ref="C58:C59"/>
    <mergeCell ref="C18:C21"/>
    <mergeCell ref="C22:C25"/>
    <mergeCell ref="C26:C29"/>
    <mergeCell ref="C30:C33"/>
    <mergeCell ref="C34:C35"/>
    <mergeCell ref="C36:C39"/>
    <mergeCell ref="C2:C5"/>
    <mergeCell ref="C6:C9"/>
    <mergeCell ref="C10:C11"/>
    <mergeCell ref="C12:C13"/>
    <mergeCell ref="C14:C15"/>
    <mergeCell ref="C16:C17"/>
    <mergeCell ref="O152:O153"/>
    <mergeCell ref="O154:O155"/>
    <mergeCell ref="O156:O157"/>
    <mergeCell ref="O158:O159"/>
    <mergeCell ref="O160:O161"/>
    <mergeCell ref="O162:O163"/>
    <mergeCell ref="O134:O135"/>
    <mergeCell ref="O136:O137"/>
    <mergeCell ref="O138:O139"/>
    <mergeCell ref="O140:O141"/>
    <mergeCell ref="O142:O143"/>
    <mergeCell ref="O144:O145"/>
    <mergeCell ref="O102:O103"/>
    <mergeCell ref="O104:O105"/>
    <mergeCell ref="O106:O107"/>
    <mergeCell ref="O108:O109"/>
    <mergeCell ref="O110:O111"/>
    <mergeCell ref="O112:O113"/>
    <mergeCell ref="O88:O89"/>
    <mergeCell ref="O90:O91"/>
    <mergeCell ref="O92:O93"/>
    <mergeCell ref="O94:O95"/>
    <mergeCell ref="O96:O97"/>
    <mergeCell ref="O98:O99"/>
    <mergeCell ref="O74:O75"/>
    <mergeCell ref="O76:O77"/>
    <mergeCell ref="O78:O79"/>
    <mergeCell ref="O80:O81"/>
    <mergeCell ref="O82:O83"/>
    <mergeCell ref="O84:O85"/>
    <mergeCell ref="O62:O63"/>
    <mergeCell ref="O64:O65"/>
    <mergeCell ref="O66:O67"/>
    <mergeCell ref="O68:O69"/>
    <mergeCell ref="O70:O71"/>
    <mergeCell ref="O72:O73"/>
    <mergeCell ref="O46:O47"/>
    <mergeCell ref="O48:O49"/>
    <mergeCell ref="O50:O51"/>
    <mergeCell ref="O52:O53"/>
    <mergeCell ref="O54:O55"/>
    <mergeCell ref="O56:O57"/>
    <mergeCell ref="O32:O33"/>
    <mergeCell ref="O34:O35"/>
    <mergeCell ref="O36:O37"/>
    <mergeCell ref="O38:O39"/>
    <mergeCell ref="O40:O41"/>
    <mergeCell ref="O42:O43"/>
    <mergeCell ref="O20:O21"/>
    <mergeCell ref="O22:O23"/>
    <mergeCell ref="O24:O25"/>
    <mergeCell ref="O26:O27"/>
    <mergeCell ref="O28:O29"/>
    <mergeCell ref="O30:O31"/>
    <mergeCell ref="T180:T181"/>
    <mergeCell ref="O2:O3"/>
    <mergeCell ref="O4:O5"/>
    <mergeCell ref="O6:O7"/>
    <mergeCell ref="O8:O9"/>
    <mergeCell ref="O10:O11"/>
    <mergeCell ref="O12:O13"/>
    <mergeCell ref="O14:O15"/>
    <mergeCell ref="O16:O17"/>
    <mergeCell ref="O18:O19"/>
    <mergeCell ref="M180:M181"/>
    <mergeCell ref="N180:N181"/>
    <mergeCell ref="P180:P181"/>
    <mergeCell ref="Q180:Q181"/>
    <mergeCell ref="R180:R181"/>
    <mergeCell ref="S180:S181"/>
    <mergeCell ref="O180:O181"/>
    <mergeCell ref="N176:N177"/>
    <mergeCell ref="P176:P177"/>
    <mergeCell ref="B178:B179"/>
    <mergeCell ref="D178:D179"/>
    <mergeCell ref="L178:L179"/>
    <mergeCell ref="M178:M179"/>
    <mergeCell ref="N178:N179"/>
    <mergeCell ref="P178:P179"/>
    <mergeCell ref="O176:O177"/>
    <mergeCell ref="O178:O179"/>
    <mergeCell ref="P172:P173"/>
    <mergeCell ref="B174:B175"/>
    <mergeCell ref="D174:D175"/>
    <mergeCell ref="L174:L175"/>
    <mergeCell ref="M174:M175"/>
    <mergeCell ref="N174:N175"/>
    <mergeCell ref="P174:P175"/>
    <mergeCell ref="O172:O173"/>
    <mergeCell ref="O174:O175"/>
    <mergeCell ref="C172:C173"/>
    <mergeCell ref="A172:A179"/>
    <mergeCell ref="B172:B173"/>
    <mergeCell ref="D172:D173"/>
    <mergeCell ref="L172:L173"/>
    <mergeCell ref="M172:M173"/>
    <mergeCell ref="N172:N173"/>
    <mergeCell ref="B176:B177"/>
    <mergeCell ref="D176:D177"/>
    <mergeCell ref="L176:L177"/>
    <mergeCell ref="M176:M177"/>
    <mergeCell ref="B170:B171"/>
    <mergeCell ref="D170:D171"/>
    <mergeCell ref="L170:L171"/>
    <mergeCell ref="M170:M171"/>
    <mergeCell ref="N170:N171"/>
    <mergeCell ref="P170:P171"/>
    <mergeCell ref="O170:O171"/>
    <mergeCell ref="C170:C171"/>
    <mergeCell ref="B168:B169"/>
    <mergeCell ref="D168:D169"/>
    <mergeCell ref="L168:L169"/>
    <mergeCell ref="M168:M169"/>
    <mergeCell ref="N168:N169"/>
    <mergeCell ref="P168:P169"/>
    <mergeCell ref="O168:O169"/>
    <mergeCell ref="C168:C169"/>
    <mergeCell ref="P164:P165"/>
    <mergeCell ref="B166:B167"/>
    <mergeCell ref="D166:D167"/>
    <mergeCell ref="L166:L167"/>
    <mergeCell ref="M166:M167"/>
    <mergeCell ref="N166:N167"/>
    <mergeCell ref="P166:P167"/>
    <mergeCell ref="O164:O165"/>
    <mergeCell ref="O166:O167"/>
    <mergeCell ref="D162:D163"/>
    <mergeCell ref="L162:L163"/>
    <mergeCell ref="M162:M163"/>
    <mergeCell ref="N162:N163"/>
    <mergeCell ref="P162:P163"/>
    <mergeCell ref="B164:B165"/>
    <mergeCell ref="D164:D165"/>
    <mergeCell ref="L164:L165"/>
    <mergeCell ref="M164:M165"/>
    <mergeCell ref="N164:N165"/>
    <mergeCell ref="N158:N159"/>
    <mergeCell ref="P158:P159"/>
    <mergeCell ref="A160:A171"/>
    <mergeCell ref="B160:B161"/>
    <mergeCell ref="D160:D161"/>
    <mergeCell ref="L160:L161"/>
    <mergeCell ref="M160:M161"/>
    <mergeCell ref="N160:N161"/>
    <mergeCell ref="P160:P161"/>
    <mergeCell ref="B162:B163"/>
    <mergeCell ref="P154:P155"/>
    <mergeCell ref="B156:B159"/>
    <mergeCell ref="D156:D157"/>
    <mergeCell ref="L156:L157"/>
    <mergeCell ref="M156:M157"/>
    <mergeCell ref="N156:N157"/>
    <mergeCell ref="P156:P157"/>
    <mergeCell ref="D158:D159"/>
    <mergeCell ref="L158:L159"/>
    <mergeCell ref="M158:M159"/>
    <mergeCell ref="B152:B155"/>
    <mergeCell ref="D152:D153"/>
    <mergeCell ref="L152:L153"/>
    <mergeCell ref="M152:M153"/>
    <mergeCell ref="N152:N153"/>
    <mergeCell ref="P152:P153"/>
    <mergeCell ref="D154:D155"/>
    <mergeCell ref="L154:L155"/>
    <mergeCell ref="M154:M155"/>
    <mergeCell ref="N154:N155"/>
    <mergeCell ref="B150:B151"/>
    <mergeCell ref="D150:D151"/>
    <mergeCell ref="L150:L151"/>
    <mergeCell ref="M150:M151"/>
    <mergeCell ref="N150:N151"/>
    <mergeCell ref="P150:P151"/>
    <mergeCell ref="O150:O151"/>
    <mergeCell ref="C150:C151"/>
    <mergeCell ref="P146:P147"/>
    <mergeCell ref="B148:B149"/>
    <mergeCell ref="D148:D149"/>
    <mergeCell ref="L148:L149"/>
    <mergeCell ref="M148:M149"/>
    <mergeCell ref="N148:N149"/>
    <mergeCell ref="P148:P149"/>
    <mergeCell ref="O146:O147"/>
    <mergeCell ref="O148:O149"/>
    <mergeCell ref="C148:C149"/>
    <mergeCell ref="B144:B147"/>
    <mergeCell ref="D144:D145"/>
    <mergeCell ref="L144:L145"/>
    <mergeCell ref="M144:M145"/>
    <mergeCell ref="N144:N145"/>
    <mergeCell ref="P144:P145"/>
    <mergeCell ref="D146:D147"/>
    <mergeCell ref="L146:L147"/>
    <mergeCell ref="M146:M147"/>
    <mergeCell ref="N146:N147"/>
    <mergeCell ref="L140:L141"/>
    <mergeCell ref="M140:M141"/>
    <mergeCell ref="N140:N141"/>
    <mergeCell ref="P140:P141"/>
    <mergeCell ref="D142:D143"/>
    <mergeCell ref="L142:L143"/>
    <mergeCell ref="M142:M143"/>
    <mergeCell ref="N142:N143"/>
    <mergeCell ref="P142:P143"/>
    <mergeCell ref="P136:P137"/>
    <mergeCell ref="A138:A159"/>
    <mergeCell ref="B138:B139"/>
    <mergeCell ref="D138:D139"/>
    <mergeCell ref="L138:L139"/>
    <mergeCell ref="M138:M139"/>
    <mergeCell ref="N138:N139"/>
    <mergeCell ref="P138:P139"/>
    <mergeCell ref="B140:B143"/>
    <mergeCell ref="D140:D141"/>
    <mergeCell ref="B134:B137"/>
    <mergeCell ref="D134:D135"/>
    <mergeCell ref="L134:L135"/>
    <mergeCell ref="M134:M135"/>
    <mergeCell ref="N134:N135"/>
    <mergeCell ref="P134:P135"/>
    <mergeCell ref="D136:D137"/>
    <mergeCell ref="L136:L137"/>
    <mergeCell ref="M136:M137"/>
    <mergeCell ref="N136:N137"/>
    <mergeCell ref="N130:N131"/>
    <mergeCell ref="P130:P131"/>
    <mergeCell ref="D132:D133"/>
    <mergeCell ref="L132:L133"/>
    <mergeCell ref="M132:M133"/>
    <mergeCell ref="N132:N133"/>
    <mergeCell ref="P132:P133"/>
    <mergeCell ref="O130:O131"/>
    <mergeCell ref="O132:O133"/>
    <mergeCell ref="P126:P127"/>
    <mergeCell ref="D128:D129"/>
    <mergeCell ref="L128:L129"/>
    <mergeCell ref="M128:M129"/>
    <mergeCell ref="N128:N129"/>
    <mergeCell ref="P128:P129"/>
    <mergeCell ref="O126:O127"/>
    <mergeCell ref="O128:O129"/>
    <mergeCell ref="A126:A137"/>
    <mergeCell ref="B126:B129"/>
    <mergeCell ref="D126:D127"/>
    <mergeCell ref="L126:L127"/>
    <mergeCell ref="M126:M127"/>
    <mergeCell ref="N126:N127"/>
    <mergeCell ref="B130:B133"/>
    <mergeCell ref="D130:D131"/>
    <mergeCell ref="L130:L131"/>
    <mergeCell ref="M130:M131"/>
    <mergeCell ref="B124:B125"/>
    <mergeCell ref="D124:D125"/>
    <mergeCell ref="L124:L125"/>
    <mergeCell ref="M124:M125"/>
    <mergeCell ref="N124:N125"/>
    <mergeCell ref="P124:P125"/>
    <mergeCell ref="O124:O125"/>
    <mergeCell ref="C124:C125"/>
    <mergeCell ref="B122:B123"/>
    <mergeCell ref="D122:D123"/>
    <mergeCell ref="L122:L123"/>
    <mergeCell ref="M122:M123"/>
    <mergeCell ref="N122:N123"/>
    <mergeCell ref="P122:P123"/>
    <mergeCell ref="O122:O123"/>
    <mergeCell ref="B120:B121"/>
    <mergeCell ref="D120:D121"/>
    <mergeCell ref="L120:L121"/>
    <mergeCell ref="M120:M121"/>
    <mergeCell ref="N120:N121"/>
    <mergeCell ref="P120:P121"/>
    <mergeCell ref="O120:O121"/>
    <mergeCell ref="B118:B119"/>
    <mergeCell ref="D118:D119"/>
    <mergeCell ref="L118:L119"/>
    <mergeCell ref="M118:M119"/>
    <mergeCell ref="N118:N119"/>
    <mergeCell ref="P118:P119"/>
    <mergeCell ref="O118:O119"/>
    <mergeCell ref="P114:P115"/>
    <mergeCell ref="D116:D117"/>
    <mergeCell ref="L116:L117"/>
    <mergeCell ref="M116:M117"/>
    <mergeCell ref="N116:N117"/>
    <mergeCell ref="P116:P117"/>
    <mergeCell ref="O114:O115"/>
    <mergeCell ref="O116:O117"/>
    <mergeCell ref="D112:D113"/>
    <mergeCell ref="L112:L113"/>
    <mergeCell ref="M112:M113"/>
    <mergeCell ref="N112:N113"/>
    <mergeCell ref="P112:P113"/>
    <mergeCell ref="B114:B117"/>
    <mergeCell ref="D114:D115"/>
    <mergeCell ref="L114:L115"/>
    <mergeCell ref="M114:M115"/>
    <mergeCell ref="N114:N115"/>
    <mergeCell ref="N108:N109"/>
    <mergeCell ref="P108:P109"/>
    <mergeCell ref="A110:A125"/>
    <mergeCell ref="B110:B111"/>
    <mergeCell ref="D110:D111"/>
    <mergeCell ref="L110:L111"/>
    <mergeCell ref="M110:M111"/>
    <mergeCell ref="N110:N111"/>
    <mergeCell ref="P110:P111"/>
    <mergeCell ref="B112:B113"/>
    <mergeCell ref="P104:P105"/>
    <mergeCell ref="D106:D107"/>
    <mergeCell ref="L106:L107"/>
    <mergeCell ref="M106:M107"/>
    <mergeCell ref="N106:N107"/>
    <mergeCell ref="P106:P107"/>
    <mergeCell ref="A104:A109"/>
    <mergeCell ref="B104:B107"/>
    <mergeCell ref="D104:D105"/>
    <mergeCell ref="L104:L105"/>
    <mergeCell ref="M104:M105"/>
    <mergeCell ref="N104:N105"/>
    <mergeCell ref="B108:B109"/>
    <mergeCell ref="D108:D109"/>
    <mergeCell ref="L108:L109"/>
    <mergeCell ref="M108:M109"/>
    <mergeCell ref="L100:L101"/>
    <mergeCell ref="M100:M101"/>
    <mergeCell ref="N100:N101"/>
    <mergeCell ref="P100:P101"/>
    <mergeCell ref="D102:D103"/>
    <mergeCell ref="L102:L103"/>
    <mergeCell ref="M102:M103"/>
    <mergeCell ref="N102:N103"/>
    <mergeCell ref="P102:P103"/>
    <mergeCell ref="O100:O101"/>
    <mergeCell ref="P94:P95"/>
    <mergeCell ref="D96:D97"/>
    <mergeCell ref="L96:L97"/>
    <mergeCell ref="M96:M97"/>
    <mergeCell ref="P96:P97"/>
    <mergeCell ref="D98:D99"/>
    <mergeCell ref="L98:L99"/>
    <mergeCell ref="M98:M99"/>
    <mergeCell ref="N98:N99"/>
    <mergeCell ref="P98:P99"/>
    <mergeCell ref="P90:P91"/>
    <mergeCell ref="D92:D93"/>
    <mergeCell ref="L92:L93"/>
    <mergeCell ref="M92:M93"/>
    <mergeCell ref="P92:P93"/>
    <mergeCell ref="B94:B99"/>
    <mergeCell ref="D94:D95"/>
    <mergeCell ref="L94:L95"/>
    <mergeCell ref="M94:M95"/>
    <mergeCell ref="N94:N95"/>
    <mergeCell ref="N92:N93"/>
    <mergeCell ref="N96:N97"/>
    <mergeCell ref="B100:B103"/>
    <mergeCell ref="D100:D101"/>
    <mergeCell ref="P88:P89"/>
    <mergeCell ref="B90:B93"/>
    <mergeCell ref="D90:D91"/>
    <mergeCell ref="L90:L91"/>
    <mergeCell ref="M90:M91"/>
    <mergeCell ref="N90:N91"/>
    <mergeCell ref="N86:N87"/>
    <mergeCell ref="P86:P87"/>
    <mergeCell ref="O86:O87"/>
    <mergeCell ref="C86:C87"/>
    <mergeCell ref="A88:A103"/>
    <mergeCell ref="B88:B89"/>
    <mergeCell ref="D88:D89"/>
    <mergeCell ref="L88:L89"/>
    <mergeCell ref="M88:M89"/>
    <mergeCell ref="N88:N89"/>
    <mergeCell ref="B80:B83"/>
    <mergeCell ref="D80:D81"/>
    <mergeCell ref="B86:B87"/>
    <mergeCell ref="D86:D87"/>
    <mergeCell ref="L86:L87"/>
    <mergeCell ref="M86:M87"/>
    <mergeCell ref="B84:B85"/>
    <mergeCell ref="D84:D85"/>
    <mergeCell ref="L84:L85"/>
    <mergeCell ref="M84:M85"/>
    <mergeCell ref="N84:N85"/>
    <mergeCell ref="P84:P85"/>
    <mergeCell ref="C84:C85"/>
    <mergeCell ref="L80:L81"/>
    <mergeCell ref="M80:M81"/>
    <mergeCell ref="N80:N81"/>
    <mergeCell ref="P80:P81"/>
    <mergeCell ref="D82:D83"/>
    <mergeCell ref="L82:L83"/>
    <mergeCell ref="M82:M83"/>
    <mergeCell ref="N82:N83"/>
    <mergeCell ref="P82:P83"/>
    <mergeCell ref="L76:L77"/>
    <mergeCell ref="M76:M77"/>
    <mergeCell ref="N76:N77"/>
    <mergeCell ref="P76:P77"/>
    <mergeCell ref="B78:B79"/>
    <mergeCell ref="D78:D79"/>
    <mergeCell ref="L78:L79"/>
    <mergeCell ref="M78:M79"/>
    <mergeCell ref="N78:N79"/>
    <mergeCell ref="P78:P79"/>
    <mergeCell ref="M72:M73"/>
    <mergeCell ref="N72:N73"/>
    <mergeCell ref="P72:P73"/>
    <mergeCell ref="B74:B77"/>
    <mergeCell ref="D74:D75"/>
    <mergeCell ref="L74:L75"/>
    <mergeCell ref="M74:M75"/>
    <mergeCell ref="N74:N75"/>
    <mergeCell ref="P74:P75"/>
    <mergeCell ref="D76:D77"/>
    <mergeCell ref="N68:N69"/>
    <mergeCell ref="P68:P69"/>
    <mergeCell ref="B70:B73"/>
    <mergeCell ref="D70:D71"/>
    <mergeCell ref="L70:L71"/>
    <mergeCell ref="M70:M71"/>
    <mergeCell ref="N70:N71"/>
    <mergeCell ref="P70:P71"/>
    <mergeCell ref="D72:D73"/>
    <mergeCell ref="L72:L73"/>
    <mergeCell ref="P64:P65"/>
    <mergeCell ref="B66:B69"/>
    <mergeCell ref="D66:D67"/>
    <mergeCell ref="L66:L67"/>
    <mergeCell ref="M66:M67"/>
    <mergeCell ref="N66:N67"/>
    <mergeCell ref="P66:P67"/>
    <mergeCell ref="D68:D69"/>
    <mergeCell ref="L68:L69"/>
    <mergeCell ref="M68:M69"/>
    <mergeCell ref="B62:B65"/>
    <mergeCell ref="D62:D63"/>
    <mergeCell ref="L62:L63"/>
    <mergeCell ref="M62:M63"/>
    <mergeCell ref="N62:N63"/>
    <mergeCell ref="P62:P63"/>
    <mergeCell ref="D64:D65"/>
    <mergeCell ref="L64:L65"/>
    <mergeCell ref="M64:M65"/>
    <mergeCell ref="N64:N65"/>
    <mergeCell ref="B60:B61"/>
    <mergeCell ref="D60:D61"/>
    <mergeCell ref="L60:L61"/>
    <mergeCell ref="M60:M61"/>
    <mergeCell ref="N60:N61"/>
    <mergeCell ref="P60:P61"/>
    <mergeCell ref="O60:O61"/>
    <mergeCell ref="C60:C61"/>
    <mergeCell ref="B58:B59"/>
    <mergeCell ref="D58:D59"/>
    <mergeCell ref="L58:L59"/>
    <mergeCell ref="M58:M59"/>
    <mergeCell ref="N58:N59"/>
    <mergeCell ref="P58:P59"/>
    <mergeCell ref="O58:O59"/>
    <mergeCell ref="B56:B57"/>
    <mergeCell ref="D56:D57"/>
    <mergeCell ref="L56:L57"/>
    <mergeCell ref="M56:M57"/>
    <mergeCell ref="N56:N57"/>
    <mergeCell ref="P56:P57"/>
    <mergeCell ref="B54:B55"/>
    <mergeCell ref="D54:D55"/>
    <mergeCell ref="L54:L55"/>
    <mergeCell ref="M54:M55"/>
    <mergeCell ref="N54:N55"/>
    <mergeCell ref="P54:P55"/>
    <mergeCell ref="B52:B53"/>
    <mergeCell ref="D52:D53"/>
    <mergeCell ref="L52:L53"/>
    <mergeCell ref="M52:M53"/>
    <mergeCell ref="N52:N53"/>
    <mergeCell ref="P52:P53"/>
    <mergeCell ref="P48:P49"/>
    <mergeCell ref="D50:D51"/>
    <mergeCell ref="L50:L51"/>
    <mergeCell ref="M50:M51"/>
    <mergeCell ref="N50:N51"/>
    <mergeCell ref="P50:P51"/>
    <mergeCell ref="B46:B51"/>
    <mergeCell ref="D46:D47"/>
    <mergeCell ref="L46:L47"/>
    <mergeCell ref="M46:M47"/>
    <mergeCell ref="N46:N47"/>
    <mergeCell ref="P46:P47"/>
    <mergeCell ref="D48:D49"/>
    <mergeCell ref="L48:L49"/>
    <mergeCell ref="M48:M49"/>
    <mergeCell ref="N48:N49"/>
    <mergeCell ref="M42:M43"/>
    <mergeCell ref="N42:N43"/>
    <mergeCell ref="P42:P43"/>
    <mergeCell ref="D44:D45"/>
    <mergeCell ref="L44:L45"/>
    <mergeCell ref="M44:M45"/>
    <mergeCell ref="N44:N45"/>
    <mergeCell ref="P44:P45"/>
    <mergeCell ref="O44:O45"/>
    <mergeCell ref="N38:N39"/>
    <mergeCell ref="P38:P39"/>
    <mergeCell ref="B40:B45"/>
    <mergeCell ref="D40:D41"/>
    <mergeCell ref="L40:L41"/>
    <mergeCell ref="M40:M41"/>
    <mergeCell ref="N40:N41"/>
    <mergeCell ref="P40:P41"/>
    <mergeCell ref="D42:D43"/>
    <mergeCell ref="L42:L43"/>
    <mergeCell ref="P34:P35"/>
    <mergeCell ref="B36:B39"/>
    <mergeCell ref="D36:D37"/>
    <mergeCell ref="L36:L37"/>
    <mergeCell ref="M36:M37"/>
    <mergeCell ref="N36:N37"/>
    <mergeCell ref="P36:P37"/>
    <mergeCell ref="D38:D39"/>
    <mergeCell ref="L38:L39"/>
    <mergeCell ref="M38:M39"/>
    <mergeCell ref="D32:D33"/>
    <mergeCell ref="L32:L33"/>
    <mergeCell ref="M32:M33"/>
    <mergeCell ref="N32:N33"/>
    <mergeCell ref="P32:P33"/>
    <mergeCell ref="B34:B35"/>
    <mergeCell ref="D34:D35"/>
    <mergeCell ref="L34:L35"/>
    <mergeCell ref="M34:M35"/>
    <mergeCell ref="N34:N35"/>
    <mergeCell ref="L28:L29"/>
    <mergeCell ref="M28:M29"/>
    <mergeCell ref="N28:N29"/>
    <mergeCell ref="P28:P29"/>
    <mergeCell ref="B30:B33"/>
    <mergeCell ref="D30:D31"/>
    <mergeCell ref="L30:L31"/>
    <mergeCell ref="M30:M31"/>
    <mergeCell ref="N30:N31"/>
    <mergeCell ref="P30:P31"/>
    <mergeCell ref="M24:M25"/>
    <mergeCell ref="N24:N25"/>
    <mergeCell ref="P24:P25"/>
    <mergeCell ref="B26:B29"/>
    <mergeCell ref="D26:D27"/>
    <mergeCell ref="L26:L27"/>
    <mergeCell ref="M26:M27"/>
    <mergeCell ref="N26:N27"/>
    <mergeCell ref="P26:P27"/>
    <mergeCell ref="D28:D29"/>
    <mergeCell ref="P20:P21"/>
    <mergeCell ref="A22:A87"/>
    <mergeCell ref="B22:B25"/>
    <mergeCell ref="D22:D23"/>
    <mergeCell ref="L22:L23"/>
    <mergeCell ref="M22:M23"/>
    <mergeCell ref="N22:N23"/>
    <mergeCell ref="P22:P23"/>
    <mergeCell ref="D24:D25"/>
    <mergeCell ref="L24:L25"/>
    <mergeCell ref="B18:B21"/>
    <mergeCell ref="D18:D19"/>
    <mergeCell ref="L18:L19"/>
    <mergeCell ref="M18:M19"/>
    <mergeCell ref="N18:N19"/>
    <mergeCell ref="P18:P19"/>
    <mergeCell ref="D20:D21"/>
    <mergeCell ref="L20:L21"/>
    <mergeCell ref="M20:M21"/>
    <mergeCell ref="N20:N21"/>
    <mergeCell ref="B16:B17"/>
    <mergeCell ref="D16:D17"/>
    <mergeCell ref="L16:L17"/>
    <mergeCell ref="M16:M17"/>
    <mergeCell ref="N16:N17"/>
    <mergeCell ref="P16:P17"/>
    <mergeCell ref="B14:B15"/>
    <mergeCell ref="D14:D15"/>
    <mergeCell ref="L14:L15"/>
    <mergeCell ref="M14:M15"/>
    <mergeCell ref="N14:N15"/>
    <mergeCell ref="P14:P15"/>
    <mergeCell ref="B12:B13"/>
    <mergeCell ref="D12:D13"/>
    <mergeCell ref="L12:L13"/>
    <mergeCell ref="M12:M13"/>
    <mergeCell ref="N12:N13"/>
    <mergeCell ref="P12:P13"/>
    <mergeCell ref="B10:B11"/>
    <mergeCell ref="D10:D11"/>
    <mergeCell ref="L10:L11"/>
    <mergeCell ref="M10:M11"/>
    <mergeCell ref="N10:N11"/>
    <mergeCell ref="P10:P11"/>
    <mergeCell ref="N6:N7"/>
    <mergeCell ref="P6:P7"/>
    <mergeCell ref="D8:D9"/>
    <mergeCell ref="L8:L9"/>
    <mergeCell ref="M8:M9"/>
    <mergeCell ref="N8:N9"/>
    <mergeCell ref="P8:P9"/>
    <mergeCell ref="N2:N3"/>
    <mergeCell ref="P2:P3"/>
    <mergeCell ref="D4:D5"/>
    <mergeCell ref="L4:L5"/>
    <mergeCell ref="M4:M5"/>
    <mergeCell ref="N4:N5"/>
    <mergeCell ref="P4:P5"/>
    <mergeCell ref="A1:D1"/>
    <mergeCell ref="A2:A21"/>
    <mergeCell ref="B2:B5"/>
    <mergeCell ref="D2:D3"/>
    <mergeCell ref="L2:L3"/>
    <mergeCell ref="M2:M3"/>
    <mergeCell ref="B6:B9"/>
    <mergeCell ref="D6:D7"/>
    <mergeCell ref="L6:L7"/>
    <mergeCell ref="M6:M7"/>
  </mergeCells>
  <conditionalFormatting sqref="M1:M21 M164:M175 M88:M89 M124:M129 M132:M151 M160:M161 M92:M105 M178:M65536 M108:M121 N180:N181 P180:T181 L180:L181">
    <cfRule type="cellIs" priority="108" dxfId="217" operator="lessThan" stopIfTrue="1">
      <formula>0</formula>
    </cfRule>
  </conditionalFormatting>
  <conditionalFormatting sqref="M130:M131">
    <cfRule type="cellIs" priority="107" dxfId="217" operator="lessThan" stopIfTrue="1">
      <formula>0</formula>
    </cfRule>
  </conditionalFormatting>
  <conditionalFormatting sqref="M152:M159">
    <cfRule type="cellIs" priority="103" dxfId="217" operator="lessThan" stopIfTrue="1">
      <formula>0</formula>
    </cfRule>
  </conditionalFormatting>
  <conditionalFormatting sqref="M176:M177">
    <cfRule type="cellIs" priority="106" dxfId="217" operator="lessThan" stopIfTrue="1">
      <formula>0</formula>
    </cfRule>
  </conditionalFormatting>
  <conditionalFormatting sqref="M162:M163">
    <cfRule type="cellIs" priority="105" dxfId="217" operator="lessThan" stopIfTrue="1">
      <formula>0</formula>
    </cfRule>
  </conditionalFormatting>
  <conditionalFormatting sqref="M122:M123">
    <cfRule type="cellIs" priority="104" dxfId="217" operator="lessThan" stopIfTrue="1">
      <formula>0</formula>
    </cfRule>
  </conditionalFormatting>
  <conditionalFormatting sqref="N1:N21 N164:N175 N88:N89 N124:N129 N132:N151 N160:N161 N92:N105 N178:N179 N108:N121 N182:N65536">
    <cfRule type="cellIs" priority="101" dxfId="217" operator="lessThan" stopIfTrue="1">
      <formula>0</formula>
    </cfRule>
  </conditionalFormatting>
  <conditionalFormatting sqref="M90:M91">
    <cfRule type="cellIs" priority="102" dxfId="217" operator="lessThan" stopIfTrue="1">
      <formula>0</formula>
    </cfRule>
  </conditionalFormatting>
  <conditionalFormatting sqref="N162:N163">
    <cfRule type="cellIs" priority="98" dxfId="217" operator="lessThan" stopIfTrue="1">
      <formula>0</formula>
    </cfRule>
  </conditionalFormatting>
  <conditionalFormatting sqref="N130:N131">
    <cfRule type="cellIs" priority="100" dxfId="217" operator="lessThan" stopIfTrue="1">
      <formula>0</formula>
    </cfRule>
  </conditionalFormatting>
  <conditionalFormatting sqref="N152:N159">
    <cfRule type="cellIs" priority="96" dxfId="217" operator="lessThan" stopIfTrue="1">
      <formula>0</formula>
    </cfRule>
  </conditionalFormatting>
  <conditionalFormatting sqref="N176:N177">
    <cfRule type="cellIs" priority="99" dxfId="217" operator="lessThan" stopIfTrue="1">
      <formula>0</formula>
    </cfRule>
  </conditionalFormatting>
  <conditionalFormatting sqref="M106:M107">
    <cfRule type="cellIs" priority="94" dxfId="217" operator="lessThan" stopIfTrue="1">
      <formula>0</formula>
    </cfRule>
  </conditionalFormatting>
  <conditionalFormatting sqref="N122:N123">
    <cfRule type="cellIs" priority="97" dxfId="217" operator="lessThan" stopIfTrue="1">
      <formula>0</formula>
    </cfRule>
  </conditionalFormatting>
  <conditionalFormatting sqref="M28:M29 M40:M45">
    <cfRule type="cellIs" priority="92" dxfId="217" operator="lessThan" stopIfTrue="1">
      <formula>0</formula>
    </cfRule>
  </conditionalFormatting>
  <conditionalFormatting sqref="N90:N91">
    <cfRule type="cellIs" priority="95" dxfId="217" operator="lessThan" stopIfTrue="1">
      <formula>0</formula>
    </cfRule>
  </conditionalFormatting>
  <conditionalFormatting sqref="N28:N29 N40:N45">
    <cfRule type="cellIs" priority="90" dxfId="217" operator="lessThan" stopIfTrue="1">
      <formula>0</formula>
    </cfRule>
  </conditionalFormatting>
  <conditionalFormatting sqref="N106:N107">
    <cfRule type="cellIs" priority="93" dxfId="217" operator="lessThan" stopIfTrue="1">
      <formula>0</formula>
    </cfRule>
  </conditionalFormatting>
  <conditionalFormatting sqref="N24:N25">
    <cfRule type="cellIs" priority="86" dxfId="217" operator="lessThan" stopIfTrue="1">
      <formula>0</formula>
    </cfRule>
  </conditionalFormatting>
  <conditionalFormatting sqref="M26:M27">
    <cfRule type="cellIs" priority="91" dxfId="217" operator="lessThan" stopIfTrue="1">
      <formula>0</formula>
    </cfRule>
  </conditionalFormatting>
  <conditionalFormatting sqref="M38:M39">
    <cfRule type="cellIs" priority="78" dxfId="217" operator="lessThan" stopIfTrue="1">
      <formula>0</formula>
    </cfRule>
  </conditionalFormatting>
  <conditionalFormatting sqref="N26:N27">
    <cfRule type="cellIs" priority="89" dxfId="217" operator="lessThan" stopIfTrue="1">
      <formula>0</formula>
    </cfRule>
  </conditionalFormatting>
  <conditionalFormatting sqref="M24:M25">
    <cfRule type="cellIs" priority="88" dxfId="217" operator="lessThan" stopIfTrue="1">
      <formula>0</formula>
    </cfRule>
  </conditionalFormatting>
  <conditionalFormatting sqref="M22:M23">
    <cfRule type="cellIs" priority="87" dxfId="217" operator="lessThan" stopIfTrue="1">
      <formula>0</formula>
    </cfRule>
  </conditionalFormatting>
  <conditionalFormatting sqref="M32:M33">
    <cfRule type="cellIs" priority="84" dxfId="217" operator="lessThan" stopIfTrue="1">
      <formula>0</formula>
    </cfRule>
  </conditionalFormatting>
  <conditionalFormatting sqref="N22:N23">
    <cfRule type="cellIs" priority="85" dxfId="217" operator="lessThan" stopIfTrue="1">
      <formula>0</formula>
    </cfRule>
  </conditionalFormatting>
  <conditionalFormatting sqref="N32:N33">
    <cfRule type="cellIs" priority="82" dxfId="217" operator="lessThan" stopIfTrue="1">
      <formula>0</formula>
    </cfRule>
  </conditionalFormatting>
  <conditionalFormatting sqref="M30:M31">
    <cfRule type="cellIs" priority="83" dxfId="217" operator="lessThan" stopIfTrue="1">
      <formula>0</formula>
    </cfRule>
  </conditionalFormatting>
  <conditionalFormatting sqref="M34:M35">
    <cfRule type="cellIs" priority="80" dxfId="217" operator="lessThan" stopIfTrue="1">
      <formula>0</formula>
    </cfRule>
  </conditionalFormatting>
  <conditionalFormatting sqref="N30:N31">
    <cfRule type="cellIs" priority="81" dxfId="217" operator="lessThan" stopIfTrue="1">
      <formula>0</formula>
    </cfRule>
  </conditionalFormatting>
  <conditionalFormatting sqref="N38:N39">
    <cfRule type="cellIs" priority="76" dxfId="217" operator="lessThan" stopIfTrue="1">
      <formula>0</formula>
    </cfRule>
  </conditionalFormatting>
  <conditionalFormatting sqref="N34:N35">
    <cfRule type="cellIs" priority="79" dxfId="217" operator="lessThan" stopIfTrue="1">
      <formula>0</formula>
    </cfRule>
  </conditionalFormatting>
  <conditionalFormatting sqref="M52:M53">
    <cfRule type="cellIs" priority="72" dxfId="217" operator="lessThan" stopIfTrue="1">
      <formula>0</formula>
    </cfRule>
  </conditionalFormatting>
  <conditionalFormatting sqref="M36:M37">
    <cfRule type="cellIs" priority="77" dxfId="217" operator="lessThan" stopIfTrue="1">
      <formula>0</formula>
    </cfRule>
  </conditionalFormatting>
  <conditionalFormatting sqref="M54:M55">
    <cfRule type="cellIs" priority="70" dxfId="217" operator="lessThan" stopIfTrue="1">
      <formula>0</formula>
    </cfRule>
  </conditionalFormatting>
  <conditionalFormatting sqref="N36:N37">
    <cfRule type="cellIs" priority="75" dxfId="217" operator="lessThan" stopIfTrue="1">
      <formula>0</formula>
    </cfRule>
  </conditionalFormatting>
  <conditionalFormatting sqref="M46:M51">
    <cfRule type="cellIs" priority="74" dxfId="217" operator="lessThan" stopIfTrue="1">
      <formula>0</formula>
    </cfRule>
  </conditionalFormatting>
  <conditionalFormatting sqref="N46:N51">
    <cfRule type="cellIs" priority="73" dxfId="217" operator="lessThan" stopIfTrue="1">
      <formula>0</formula>
    </cfRule>
  </conditionalFormatting>
  <conditionalFormatting sqref="M58:M59">
    <cfRule type="cellIs" priority="68" dxfId="217" operator="lessThan" stopIfTrue="1">
      <formula>0</formula>
    </cfRule>
  </conditionalFormatting>
  <conditionalFormatting sqref="N52:N53">
    <cfRule type="cellIs" priority="71" dxfId="217" operator="lessThan" stopIfTrue="1">
      <formula>0</formula>
    </cfRule>
  </conditionalFormatting>
  <conditionalFormatting sqref="M60:M61">
    <cfRule type="cellIs" priority="66" dxfId="217" operator="lessThan" stopIfTrue="1">
      <formula>0</formula>
    </cfRule>
  </conditionalFormatting>
  <conditionalFormatting sqref="N54:N55">
    <cfRule type="cellIs" priority="69" dxfId="217" operator="lessThan" stopIfTrue="1">
      <formula>0</formula>
    </cfRule>
  </conditionalFormatting>
  <conditionalFormatting sqref="M68:M69">
    <cfRule type="cellIs" priority="60" dxfId="217" operator="lessThan" stopIfTrue="1">
      <formula>0</formula>
    </cfRule>
  </conditionalFormatting>
  <conditionalFormatting sqref="N58:N59">
    <cfRule type="cellIs" priority="67" dxfId="217" operator="lessThan" stopIfTrue="1">
      <formula>0</formula>
    </cfRule>
  </conditionalFormatting>
  <conditionalFormatting sqref="M64:M65">
    <cfRule type="cellIs" priority="64" dxfId="217" operator="lessThan" stopIfTrue="1">
      <formula>0</formula>
    </cfRule>
  </conditionalFormatting>
  <conditionalFormatting sqref="N60:N61">
    <cfRule type="cellIs" priority="65" dxfId="217" operator="lessThan" stopIfTrue="1">
      <formula>0</formula>
    </cfRule>
  </conditionalFormatting>
  <conditionalFormatting sqref="N64:N65">
    <cfRule type="cellIs" priority="62" dxfId="217" operator="lessThan" stopIfTrue="1">
      <formula>0</formula>
    </cfRule>
  </conditionalFormatting>
  <conditionalFormatting sqref="M62:M63">
    <cfRule type="cellIs" priority="63" dxfId="217" operator="lessThan" stopIfTrue="1">
      <formula>0</formula>
    </cfRule>
  </conditionalFormatting>
  <conditionalFormatting sqref="N62:N63">
    <cfRule type="cellIs" priority="61" dxfId="217" operator="lessThan" stopIfTrue="1">
      <formula>0</formula>
    </cfRule>
  </conditionalFormatting>
  <conditionalFormatting sqref="N68:N69">
    <cfRule type="cellIs" priority="58" dxfId="217" operator="lessThan" stopIfTrue="1">
      <formula>0</formula>
    </cfRule>
  </conditionalFormatting>
  <conditionalFormatting sqref="N72:N73">
    <cfRule type="cellIs" priority="54" dxfId="217" operator="lessThan" stopIfTrue="1">
      <formula>0</formula>
    </cfRule>
  </conditionalFormatting>
  <conditionalFormatting sqref="M66:M67">
    <cfRule type="cellIs" priority="59" dxfId="217" operator="lessThan" stopIfTrue="1">
      <formula>0</formula>
    </cfRule>
  </conditionalFormatting>
  <conditionalFormatting sqref="N66:N67">
    <cfRule type="cellIs" priority="57" dxfId="217" operator="lessThan" stopIfTrue="1">
      <formula>0</formula>
    </cfRule>
  </conditionalFormatting>
  <conditionalFormatting sqref="M72:M73">
    <cfRule type="cellIs" priority="56" dxfId="217" operator="lessThan" stopIfTrue="1">
      <formula>0</formula>
    </cfRule>
  </conditionalFormatting>
  <conditionalFormatting sqref="M76:M77">
    <cfRule type="cellIs" priority="52" dxfId="217" operator="lessThan" stopIfTrue="1">
      <formula>0</formula>
    </cfRule>
  </conditionalFormatting>
  <conditionalFormatting sqref="M70:M71">
    <cfRule type="cellIs" priority="55" dxfId="217" operator="lessThan" stopIfTrue="1">
      <formula>0</formula>
    </cfRule>
  </conditionalFormatting>
  <conditionalFormatting sqref="N70:N71">
    <cfRule type="cellIs" priority="53" dxfId="217" operator="lessThan" stopIfTrue="1">
      <formula>0</formula>
    </cfRule>
  </conditionalFormatting>
  <conditionalFormatting sqref="N76:N77">
    <cfRule type="cellIs" priority="50" dxfId="217" operator="lessThan" stopIfTrue="1">
      <formula>0</formula>
    </cfRule>
  </conditionalFormatting>
  <conditionalFormatting sqref="M78:M79">
    <cfRule type="cellIs" priority="48" dxfId="217" operator="lessThan" stopIfTrue="1">
      <formula>0</formula>
    </cfRule>
  </conditionalFormatting>
  <conditionalFormatting sqref="M74:M75">
    <cfRule type="cellIs" priority="51" dxfId="217" operator="lessThan" stopIfTrue="1">
      <formula>0</formula>
    </cfRule>
  </conditionalFormatting>
  <conditionalFormatting sqref="N74:N75">
    <cfRule type="cellIs" priority="49" dxfId="217" operator="lessThan" stopIfTrue="1">
      <formula>0</formula>
    </cfRule>
  </conditionalFormatting>
  <conditionalFormatting sqref="M82:M83">
    <cfRule type="cellIs" priority="46" dxfId="217" operator="lessThan" stopIfTrue="1">
      <formula>0</formula>
    </cfRule>
  </conditionalFormatting>
  <conditionalFormatting sqref="N78:N79">
    <cfRule type="cellIs" priority="47" dxfId="217" operator="lessThan" stopIfTrue="1">
      <formula>0</formula>
    </cfRule>
  </conditionalFormatting>
  <conditionalFormatting sqref="N82:N83">
    <cfRule type="cellIs" priority="44" dxfId="217" operator="lessThan" stopIfTrue="1">
      <formula>0</formula>
    </cfRule>
  </conditionalFormatting>
  <conditionalFormatting sqref="M80:M81">
    <cfRule type="cellIs" priority="45" dxfId="217" operator="lessThan" stopIfTrue="1">
      <formula>0</formula>
    </cfRule>
  </conditionalFormatting>
  <conditionalFormatting sqref="N80:N81">
    <cfRule type="cellIs" priority="43" dxfId="217" operator="lessThan" stopIfTrue="1">
      <formula>0</formula>
    </cfRule>
  </conditionalFormatting>
  <conditionalFormatting sqref="M84:M85">
    <cfRule type="cellIs" priority="42" dxfId="217" operator="lessThan" stopIfTrue="1">
      <formula>0</formula>
    </cfRule>
  </conditionalFormatting>
  <conditionalFormatting sqref="N84:N85">
    <cfRule type="cellIs" priority="41" dxfId="217" operator="lessThan" stopIfTrue="1">
      <formula>0</formula>
    </cfRule>
  </conditionalFormatting>
  <conditionalFormatting sqref="M86:M87">
    <cfRule type="cellIs" priority="40" dxfId="217" operator="lessThan" stopIfTrue="1">
      <formula>0</formula>
    </cfRule>
  </conditionalFormatting>
  <conditionalFormatting sqref="N86:N87">
    <cfRule type="cellIs" priority="39" dxfId="217" operator="lessThan" stopIfTrue="1">
      <formula>0</formula>
    </cfRule>
  </conditionalFormatting>
  <conditionalFormatting sqref="M56:M57">
    <cfRule type="cellIs" priority="38" dxfId="217" operator="lessThan" stopIfTrue="1">
      <formula>0</formula>
    </cfRule>
  </conditionalFormatting>
  <conditionalFormatting sqref="N56:N57">
    <cfRule type="cellIs" priority="37" dxfId="217" operator="lessThan" stopIfTrue="1">
      <formula>0</formula>
    </cfRule>
  </conditionalFormatting>
  <conditionalFormatting sqref="O1:O65536">
    <cfRule type="cellIs" priority="36" dxfId="217" operator="lessThan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  <rowBreaks count="7" manualBreakCount="7">
    <brk id="21" max="17" man="1"/>
    <brk id="49" max="17" man="1"/>
    <brk id="109" max="255" man="1"/>
    <brk id="125" max="255" man="1"/>
    <brk id="137" max="255" man="1"/>
    <brk id="159" max="255" man="1"/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5"/>
  <sheetViews>
    <sheetView view="pageBreakPreview" zoomScale="75" zoomScaleSheetLayoutView="75" zoomScalePageLayoutView="0" workbookViewId="0" topLeftCell="A1">
      <selection activeCell="A46" sqref="A46:A69"/>
    </sheetView>
  </sheetViews>
  <sheetFormatPr defaultColWidth="9.140625" defaultRowHeight="15"/>
  <cols>
    <col min="1" max="1" width="7.57421875" style="56" customWidth="1"/>
    <col min="2" max="2" width="18.421875" style="72" bestFit="1" customWidth="1"/>
    <col min="3" max="3" width="9.00390625" style="73" customWidth="1"/>
    <col min="4" max="6" width="11.57421875" style="0" customWidth="1"/>
    <col min="7" max="7" width="10.421875" style="0" customWidth="1"/>
    <col min="8" max="9" width="11.00390625" style="0" customWidth="1"/>
    <col min="10" max="10" width="10.421875" style="7" customWidth="1"/>
    <col min="11" max="11" width="12.57421875" style="0" customWidth="1"/>
    <col min="12" max="12" width="11.421875" style="76" customWidth="1"/>
    <col min="13" max="13" width="11.421875" style="68" hidden="1" customWidth="1"/>
    <col min="14" max="14" width="12.140625" style="62" bestFit="1" customWidth="1"/>
    <col min="15" max="15" width="6.00390625" style="63" customWidth="1"/>
    <col min="16" max="16" width="6.8515625" style="62" customWidth="1"/>
    <col min="17" max="17" width="7.57421875" style="62" customWidth="1"/>
    <col min="18" max="18" width="9.57421875" style="62" customWidth="1"/>
    <col min="21" max="21" width="10.421875" style="0" bestFit="1" customWidth="1"/>
  </cols>
  <sheetData>
    <row r="1" spans="1:18" ht="39.75" customHeight="1" thickBot="1">
      <c r="A1" s="127" t="s">
        <v>0</v>
      </c>
      <c r="B1" s="128"/>
      <c r="C1" s="129"/>
      <c r="D1" s="69" t="s">
        <v>73</v>
      </c>
      <c r="E1" s="70" t="s">
        <v>74</v>
      </c>
      <c r="F1" s="69" t="s">
        <v>75</v>
      </c>
      <c r="G1" s="70" t="s">
        <v>76</v>
      </c>
      <c r="H1" s="70" t="s">
        <v>77</v>
      </c>
      <c r="I1" s="70" t="s">
        <v>88</v>
      </c>
      <c r="J1" s="71" t="s">
        <v>53</v>
      </c>
      <c r="K1" s="55" t="s">
        <v>17</v>
      </c>
      <c r="L1" s="75" t="s">
        <v>99</v>
      </c>
      <c r="M1" s="67" t="s">
        <v>96</v>
      </c>
      <c r="N1" s="64"/>
      <c r="O1" s="65" t="s">
        <v>97</v>
      </c>
      <c r="P1" s="64" t="s">
        <v>93</v>
      </c>
      <c r="Q1" s="64" t="s">
        <v>94</v>
      </c>
      <c r="R1" s="64" t="s">
        <v>95</v>
      </c>
    </row>
    <row r="2" spans="1:18" ht="18.75" customHeight="1">
      <c r="A2" s="132" t="s">
        <v>56</v>
      </c>
      <c r="B2" s="134" t="s">
        <v>40</v>
      </c>
      <c r="C2" s="135" t="s">
        <v>41</v>
      </c>
      <c r="D2" s="19"/>
      <c r="E2" s="20">
        <v>40931</v>
      </c>
      <c r="F2" s="20">
        <v>41328</v>
      </c>
      <c r="G2" s="20">
        <v>41694</v>
      </c>
      <c r="H2" s="21"/>
      <c r="I2" s="21"/>
      <c r="J2" s="20"/>
      <c r="K2" s="136">
        <f>J3-D3</f>
        <v>-0.024999999999999994</v>
      </c>
      <c r="L2" s="165">
        <f>J3/D3</f>
        <v>0.761904761904762</v>
      </c>
      <c r="M2" s="111">
        <f>R2</f>
        <v>0.605</v>
      </c>
      <c r="N2" s="163">
        <f>J2-D2</f>
        <v>0</v>
      </c>
      <c r="O2" s="65">
        <f>N2/365</f>
        <v>0</v>
      </c>
      <c r="P2" s="64">
        <v>29.1</v>
      </c>
      <c r="Q2" s="64">
        <v>91.9</v>
      </c>
      <c r="R2" s="66">
        <f>AVERAGE(P2:Q2)/100</f>
        <v>0.605</v>
      </c>
    </row>
    <row r="3" spans="1:18" ht="18.75" customHeight="1">
      <c r="A3" s="97"/>
      <c r="B3" s="99"/>
      <c r="C3" s="87"/>
      <c r="D3" s="2">
        <v>0.105</v>
      </c>
      <c r="E3" s="5">
        <v>0.1</v>
      </c>
      <c r="F3" s="5">
        <v>0.1</v>
      </c>
      <c r="G3" s="5">
        <v>0.1</v>
      </c>
      <c r="H3" s="2"/>
      <c r="I3" s="2"/>
      <c r="J3" s="5">
        <v>0.08</v>
      </c>
      <c r="K3" s="85"/>
      <c r="L3" s="166"/>
      <c r="M3" s="112"/>
      <c r="N3" s="164"/>
      <c r="O3" s="65"/>
      <c r="P3" s="64"/>
      <c r="Q3" s="64"/>
      <c r="R3" s="66"/>
    </row>
    <row r="4" spans="1:18" ht="18.75" customHeight="1">
      <c r="A4" s="97"/>
      <c r="B4" s="99"/>
      <c r="C4" s="87" t="s">
        <v>42</v>
      </c>
      <c r="D4" s="22"/>
      <c r="E4" s="23">
        <v>40931</v>
      </c>
      <c r="F4" s="23">
        <v>41328</v>
      </c>
      <c r="G4" s="23">
        <v>41694</v>
      </c>
      <c r="H4" s="24"/>
      <c r="I4" s="24"/>
      <c r="J4" s="23"/>
      <c r="K4" s="84">
        <f>J5-D5</f>
        <v>-0.04799999999999999</v>
      </c>
      <c r="L4" s="167">
        <f>J5/D5</f>
        <v>0.5932203389830509</v>
      </c>
      <c r="M4" s="101">
        <f>R4</f>
        <v>0.605</v>
      </c>
      <c r="N4" s="163">
        <f>J4-D4</f>
        <v>0</v>
      </c>
      <c r="O4" s="65">
        <f>N4/365</f>
        <v>0</v>
      </c>
      <c r="P4" s="64">
        <v>29.1</v>
      </c>
      <c r="Q4" s="64">
        <v>91.9</v>
      </c>
      <c r="R4" s="66">
        <f>AVERAGE(P4:Q4)/100</f>
        <v>0.605</v>
      </c>
    </row>
    <row r="5" spans="1:18" ht="18.75" customHeight="1">
      <c r="A5" s="97"/>
      <c r="B5" s="99"/>
      <c r="C5" s="87"/>
      <c r="D5" s="3">
        <v>0.118</v>
      </c>
      <c r="E5" s="5">
        <v>0.11</v>
      </c>
      <c r="F5" s="5">
        <v>0.12</v>
      </c>
      <c r="G5" s="5">
        <v>0.09</v>
      </c>
      <c r="H5" s="2"/>
      <c r="I5" s="2"/>
      <c r="J5" s="5">
        <v>0.07</v>
      </c>
      <c r="K5" s="85"/>
      <c r="L5" s="168"/>
      <c r="M5" s="102"/>
      <c r="N5" s="164"/>
      <c r="O5" s="65"/>
      <c r="P5" s="64"/>
      <c r="Q5" s="64"/>
      <c r="R5" s="66"/>
    </row>
    <row r="6" spans="1:18" ht="18.75" customHeight="1">
      <c r="A6" s="97"/>
      <c r="B6" s="126" t="s">
        <v>43</v>
      </c>
      <c r="C6" s="87" t="s">
        <v>42</v>
      </c>
      <c r="D6" s="22"/>
      <c r="E6" s="23">
        <v>40931</v>
      </c>
      <c r="F6" s="23">
        <v>41328</v>
      </c>
      <c r="G6" s="23">
        <v>41694</v>
      </c>
      <c r="H6" s="25"/>
      <c r="I6" s="25"/>
      <c r="J6" s="23"/>
      <c r="K6" s="84">
        <f>J7-D7</f>
        <v>-0.059</v>
      </c>
      <c r="L6" s="167">
        <f>J7/D7</f>
        <v>0.5042016806722689</v>
      </c>
      <c r="M6" s="101">
        <f>R6</f>
        <v>0.605</v>
      </c>
      <c r="N6" s="163">
        <f>J6-D6</f>
        <v>0</v>
      </c>
      <c r="O6" s="65">
        <f>N6/365</f>
        <v>0</v>
      </c>
      <c r="P6" s="64">
        <v>29.1</v>
      </c>
      <c r="Q6" s="64">
        <v>91.9</v>
      </c>
      <c r="R6" s="66">
        <f>AVERAGE(P6:Q6)/100</f>
        <v>0.605</v>
      </c>
    </row>
    <row r="7" spans="1:18" ht="18.75" customHeight="1">
      <c r="A7" s="97"/>
      <c r="B7" s="99"/>
      <c r="C7" s="87"/>
      <c r="D7" s="9">
        <v>0.119</v>
      </c>
      <c r="E7" s="26">
        <v>0.09</v>
      </c>
      <c r="F7" s="26">
        <v>0.09</v>
      </c>
      <c r="G7" s="26">
        <v>0.07</v>
      </c>
      <c r="H7" s="9"/>
      <c r="I7" s="9"/>
      <c r="J7" s="26">
        <v>0.06</v>
      </c>
      <c r="K7" s="85"/>
      <c r="L7" s="168"/>
      <c r="M7" s="102"/>
      <c r="N7" s="164"/>
      <c r="O7" s="65"/>
      <c r="P7" s="64"/>
      <c r="Q7" s="64"/>
      <c r="R7" s="66"/>
    </row>
    <row r="8" spans="1:18" ht="18.75" customHeight="1">
      <c r="A8" s="97"/>
      <c r="B8" s="99"/>
      <c r="C8" s="87" t="s">
        <v>44</v>
      </c>
      <c r="D8" s="22"/>
      <c r="E8" s="23">
        <v>40931</v>
      </c>
      <c r="F8" s="23">
        <v>41328</v>
      </c>
      <c r="G8" s="23">
        <v>41694</v>
      </c>
      <c r="H8" s="25"/>
      <c r="I8" s="25"/>
      <c r="J8" s="23"/>
      <c r="K8" s="84">
        <f>J9-D9</f>
        <v>-0.017</v>
      </c>
      <c r="L8" s="167">
        <f>J9/D9</f>
        <v>0.746268656716418</v>
      </c>
      <c r="M8" s="101">
        <f>R8</f>
        <v>0.605</v>
      </c>
      <c r="N8" s="163">
        <f>J8-D8</f>
        <v>0</v>
      </c>
      <c r="O8" s="65">
        <f>N8/365</f>
        <v>0</v>
      </c>
      <c r="P8" s="64">
        <v>29.1</v>
      </c>
      <c r="Q8" s="64">
        <v>91.9</v>
      </c>
      <c r="R8" s="66">
        <f>AVERAGE(P8:Q8)/100</f>
        <v>0.605</v>
      </c>
    </row>
    <row r="9" spans="1:18" ht="18.75" customHeight="1">
      <c r="A9" s="97"/>
      <c r="B9" s="100"/>
      <c r="C9" s="87"/>
      <c r="D9" s="3">
        <v>0.067</v>
      </c>
      <c r="E9" s="17">
        <v>0.05</v>
      </c>
      <c r="F9" s="17">
        <v>0.05</v>
      </c>
      <c r="G9" s="5">
        <v>0.06</v>
      </c>
      <c r="H9" s="2"/>
      <c r="I9" s="2"/>
      <c r="J9" s="5">
        <v>0.05</v>
      </c>
      <c r="K9" s="85"/>
      <c r="L9" s="168"/>
      <c r="M9" s="102"/>
      <c r="N9" s="164"/>
      <c r="O9" s="65"/>
      <c r="P9" s="64"/>
      <c r="Q9" s="64"/>
      <c r="R9" s="66"/>
    </row>
    <row r="10" spans="1:18" ht="18.75" customHeight="1">
      <c r="A10" s="97"/>
      <c r="B10" s="126" t="s">
        <v>45</v>
      </c>
      <c r="C10" s="87" t="s">
        <v>46</v>
      </c>
      <c r="D10" s="22"/>
      <c r="E10" s="23">
        <v>41328</v>
      </c>
      <c r="F10" s="23">
        <v>41694</v>
      </c>
      <c r="G10" s="23"/>
      <c r="H10" s="25"/>
      <c r="I10" s="25"/>
      <c r="J10" s="23"/>
      <c r="K10" s="84">
        <f>J11-D11</f>
        <v>-0.026999999999999996</v>
      </c>
      <c r="L10" s="167">
        <f>J11/D11</f>
        <v>0.6493506493506493</v>
      </c>
      <c r="M10" s="101">
        <f>R10</f>
        <v>0.605</v>
      </c>
      <c r="N10" s="163">
        <f>J10-D10</f>
        <v>0</v>
      </c>
      <c r="O10" s="65">
        <f>N10/365</f>
        <v>0</v>
      </c>
      <c r="P10" s="64">
        <v>29.1</v>
      </c>
      <c r="Q10" s="64">
        <v>91.9</v>
      </c>
      <c r="R10" s="66">
        <f>AVERAGE(P10:Q10)/100</f>
        <v>0.605</v>
      </c>
    </row>
    <row r="11" spans="1:18" ht="18.75" customHeight="1">
      <c r="A11" s="97"/>
      <c r="B11" s="100"/>
      <c r="C11" s="87"/>
      <c r="D11" s="3">
        <v>0.077</v>
      </c>
      <c r="E11" s="17">
        <v>0.07</v>
      </c>
      <c r="F11" s="5">
        <v>0.06</v>
      </c>
      <c r="G11" s="5"/>
      <c r="H11" s="2"/>
      <c r="I11" s="2"/>
      <c r="J11" s="5">
        <v>0.05</v>
      </c>
      <c r="K11" s="85"/>
      <c r="L11" s="168"/>
      <c r="M11" s="102"/>
      <c r="N11" s="164"/>
      <c r="O11" s="65"/>
      <c r="P11" s="64"/>
      <c r="Q11" s="64"/>
      <c r="R11" s="66"/>
    </row>
    <row r="12" spans="1:18" ht="18.75" customHeight="1">
      <c r="A12" s="97"/>
      <c r="B12" s="126" t="s">
        <v>47</v>
      </c>
      <c r="C12" s="87" t="s">
        <v>42</v>
      </c>
      <c r="D12" s="22"/>
      <c r="E12" s="23">
        <v>40931</v>
      </c>
      <c r="F12" s="23">
        <v>41328</v>
      </c>
      <c r="G12" s="23">
        <v>41694</v>
      </c>
      <c r="H12" s="24"/>
      <c r="I12" s="24"/>
      <c r="J12" s="23"/>
      <c r="K12" s="84">
        <f>J13-D13</f>
        <v>-0.082</v>
      </c>
      <c r="L12" s="167">
        <f>J13/D13</f>
        <v>0.3787878787878788</v>
      </c>
      <c r="M12" s="101">
        <f>R12</f>
        <v>0.616</v>
      </c>
      <c r="N12" s="163">
        <f>J12-D12</f>
        <v>0</v>
      </c>
      <c r="O12" s="65">
        <f>N12/365</f>
        <v>0</v>
      </c>
      <c r="P12" s="64">
        <v>30.9</v>
      </c>
      <c r="Q12" s="64">
        <v>92.3</v>
      </c>
      <c r="R12" s="66">
        <f>AVERAGE(P12:Q12)/100</f>
        <v>0.616</v>
      </c>
    </row>
    <row r="13" spans="1:18" ht="18.75" customHeight="1">
      <c r="A13" s="97"/>
      <c r="B13" s="100"/>
      <c r="C13" s="87"/>
      <c r="D13" s="3">
        <v>0.132</v>
      </c>
      <c r="E13" s="5">
        <v>0.09</v>
      </c>
      <c r="F13" s="5">
        <v>0.09</v>
      </c>
      <c r="G13" s="5">
        <v>0.07</v>
      </c>
      <c r="H13" s="3"/>
      <c r="I13" s="3"/>
      <c r="J13" s="5">
        <v>0.05</v>
      </c>
      <c r="K13" s="85"/>
      <c r="L13" s="168"/>
      <c r="M13" s="102"/>
      <c r="N13" s="164"/>
      <c r="O13" s="65"/>
      <c r="P13" s="64"/>
      <c r="Q13" s="64"/>
      <c r="R13" s="66"/>
    </row>
    <row r="14" spans="1:18" ht="18.75" customHeight="1">
      <c r="A14" s="97"/>
      <c r="B14" s="99" t="s">
        <v>58</v>
      </c>
      <c r="C14" s="87" t="s">
        <v>42</v>
      </c>
      <c r="D14" s="22"/>
      <c r="E14" s="23">
        <v>40931</v>
      </c>
      <c r="F14" s="23">
        <v>41328</v>
      </c>
      <c r="G14" s="23">
        <v>41694</v>
      </c>
      <c r="H14" s="25"/>
      <c r="I14" s="25"/>
      <c r="J14" s="23"/>
      <c r="K14" s="84">
        <f>J15-D15</f>
        <v>-0.016</v>
      </c>
      <c r="L14" s="167">
        <f>J15/D15</f>
        <v>0.7894736842105263</v>
      </c>
      <c r="M14" s="101">
        <f>R14</f>
        <v>0.616</v>
      </c>
      <c r="N14" s="163">
        <f>J14-D14</f>
        <v>0</v>
      </c>
      <c r="O14" s="65">
        <f>N14/365</f>
        <v>0</v>
      </c>
      <c r="P14" s="64">
        <v>30.9</v>
      </c>
      <c r="Q14" s="64">
        <v>92.3</v>
      </c>
      <c r="R14" s="66">
        <f>AVERAGE(P14:Q14)/100</f>
        <v>0.616</v>
      </c>
    </row>
    <row r="15" spans="1:18" ht="18.75" customHeight="1">
      <c r="A15" s="97"/>
      <c r="B15" s="99"/>
      <c r="C15" s="87"/>
      <c r="D15" s="3">
        <v>0.076</v>
      </c>
      <c r="E15" s="5">
        <v>0.07</v>
      </c>
      <c r="F15" s="5">
        <v>0.07</v>
      </c>
      <c r="G15" s="5">
        <v>0.06</v>
      </c>
      <c r="H15" s="2"/>
      <c r="I15" s="2"/>
      <c r="J15" s="5">
        <v>0.06</v>
      </c>
      <c r="K15" s="85"/>
      <c r="L15" s="168"/>
      <c r="M15" s="102"/>
      <c r="N15" s="164"/>
      <c r="O15" s="65"/>
      <c r="P15" s="64"/>
      <c r="Q15" s="64"/>
      <c r="R15" s="66"/>
    </row>
    <row r="16" spans="1:18" ht="18.75" customHeight="1">
      <c r="A16" s="97"/>
      <c r="B16" s="126" t="s">
        <v>48</v>
      </c>
      <c r="C16" s="87" t="s">
        <v>42</v>
      </c>
      <c r="D16" s="22"/>
      <c r="E16" s="23">
        <v>40931</v>
      </c>
      <c r="F16" s="23">
        <v>41328</v>
      </c>
      <c r="G16" s="23">
        <v>41694</v>
      </c>
      <c r="H16" s="25"/>
      <c r="I16" s="25"/>
      <c r="J16" s="23"/>
      <c r="K16" s="84">
        <f>J17-D17</f>
        <v>-0.07799999999999999</v>
      </c>
      <c r="L16" s="167">
        <f>J17/D17</f>
        <v>0.33898305084745767</v>
      </c>
      <c r="M16" s="101">
        <f>R16</f>
        <v>0.616</v>
      </c>
      <c r="N16" s="163">
        <f>J16-D16</f>
        <v>0</v>
      </c>
      <c r="O16" s="65">
        <f>N16/365</f>
        <v>0</v>
      </c>
      <c r="P16" s="64">
        <v>30.9</v>
      </c>
      <c r="Q16" s="64">
        <v>92.3</v>
      </c>
      <c r="R16" s="66">
        <f>AVERAGE(P16:Q16)/100</f>
        <v>0.616</v>
      </c>
    </row>
    <row r="17" spans="1:18" ht="18.75" customHeight="1">
      <c r="A17" s="97"/>
      <c r="B17" s="100"/>
      <c r="C17" s="87"/>
      <c r="D17" s="3">
        <v>0.118</v>
      </c>
      <c r="E17" s="5">
        <v>0.07</v>
      </c>
      <c r="F17" s="5">
        <v>0.07</v>
      </c>
      <c r="G17" s="5">
        <v>0.05</v>
      </c>
      <c r="H17" s="2"/>
      <c r="I17" s="2"/>
      <c r="J17" s="5">
        <v>0.04</v>
      </c>
      <c r="K17" s="85"/>
      <c r="L17" s="168"/>
      <c r="M17" s="102"/>
      <c r="N17" s="164"/>
      <c r="O17" s="65"/>
      <c r="P17" s="64"/>
      <c r="Q17" s="64"/>
      <c r="R17" s="66"/>
    </row>
    <row r="18" spans="1:18" ht="18.75" customHeight="1">
      <c r="A18" s="97"/>
      <c r="B18" s="126" t="s">
        <v>49</v>
      </c>
      <c r="C18" s="87" t="s">
        <v>41</v>
      </c>
      <c r="D18" s="22"/>
      <c r="E18" s="23">
        <v>41328</v>
      </c>
      <c r="F18" s="23">
        <v>41694</v>
      </c>
      <c r="G18" s="23"/>
      <c r="H18" s="23"/>
      <c r="I18" s="23"/>
      <c r="J18" s="23"/>
      <c r="K18" s="84">
        <f>J19-D19</f>
        <v>-0.007000000000000006</v>
      </c>
      <c r="L18" s="167">
        <f>J19/D19</f>
        <v>0.8955223880597014</v>
      </c>
      <c r="M18" s="101">
        <f>R18</f>
        <v>0.616</v>
      </c>
      <c r="N18" s="163">
        <f>J18-D18</f>
        <v>0</v>
      </c>
      <c r="O18" s="65">
        <f>N18/365</f>
        <v>0</v>
      </c>
      <c r="P18" s="64">
        <v>30.9</v>
      </c>
      <c r="Q18" s="64">
        <v>92.3</v>
      </c>
      <c r="R18" s="66">
        <f>AVERAGE(P18:Q18)/100</f>
        <v>0.616</v>
      </c>
    </row>
    <row r="19" spans="1:18" ht="18.75" customHeight="1">
      <c r="A19" s="97"/>
      <c r="B19" s="99"/>
      <c r="C19" s="87"/>
      <c r="D19" s="2">
        <v>0.067</v>
      </c>
      <c r="E19" s="12">
        <v>0.06</v>
      </c>
      <c r="F19" s="5">
        <v>0.05</v>
      </c>
      <c r="G19" s="5"/>
      <c r="H19" s="12"/>
      <c r="I19" s="12"/>
      <c r="J19" s="5">
        <v>0.06</v>
      </c>
      <c r="K19" s="85"/>
      <c r="L19" s="168"/>
      <c r="M19" s="102"/>
      <c r="N19" s="164"/>
      <c r="O19" s="65"/>
      <c r="P19" s="64"/>
      <c r="Q19" s="64"/>
      <c r="R19" s="66"/>
    </row>
    <row r="20" spans="1:18" ht="18.75" customHeight="1">
      <c r="A20" s="97"/>
      <c r="B20" s="99"/>
      <c r="C20" s="87" t="s">
        <v>42</v>
      </c>
      <c r="D20" s="22"/>
      <c r="E20" s="23">
        <v>41328</v>
      </c>
      <c r="F20" s="23">
        <v>41694</v>
      </c>
      <c r="G20" s="23"/>
      <c r="H20" s="23"/>
      <c r="I20" s="23"/>
      <c r="J20" s="23"/>
      <c r="K20" s="84">
        <f>J21-D21</f>
        <v>-0.08399999999999999</v>
      </c>
      <c r="L20" s="167">
        <f>J21/D21</f>
        <v>0.4166666666666667</v>
      </c>
      <c r="M20" s="101">
        <f>R20</f>
        <v>0.616</v>
      </c>
      <c r="N20" s="163">
        <f>J20-D20</f>
        <v>0</v>
      </c>
      <c r="O20" s="65">
        <f>N20/365</f>
        <v>0</v>
      </c>
      <c r="P20" s="64">
        <v>30.9</v>
      </c>
      <c r="Q20" s="64">
        <v>92.3</v>
      </c>
      <c r="R20" s="66">
        <f>AVERAGE(P20:Q20)/100</f>
        <v>0.616</v>
      </c>
    </row>
    <row r="21" spans="1:21" ht="18.75" customHeight="1" thickBot="1">
      <c r="A21" s="98"/>
      <c r="B21" s="130"/>
      <c r="C21" s="133"/>
      <c r="D21" s="6">
        <v>0.144</v>
      </c>
      <c r="E21" s="11">
        <v>0.08</v>
      </c>
      <c r="F21" s="11">
        <v>0.06</v>
      </c>
      <c r="G21" s="11"/>
      <c r="H21" s="28"/>
      <c r="I21" s="28"/>
      <c r="J21" s="11">
        <v>0.06</v>
      </c>
      <c r="K21" s="92"/>
      <c r="L21" s="169"/>
      <c r="M21" s="103"/>
      <c r="N21" s="164"/>
      <c r="O21" s="65"/>
      <c r="P21" s="64"/>
      <c r="Q21" s="64"/>
      <c r="R21" s="66"/>
      <c r="S21" s="81">
        <f>MEDIAN(D2:D21)</f>
        <v>0.11149999999999999</v>
      </c>
      <c r="T21" s="81">
        <f>MEDIAN(J2:J21)</f>
        <v>0.06</v>
      </c>
      <c r="U21" s="81">
        <f>T21-S21</f>
        <v>-0.05149999999999999</v>
      </c>
    </row>
    <row r="22" spans="1:18" ht="18.75" customHeight="1">
      <c r="A22" s="132" t="s">
        <v>126</v>
      </c>
      <c r="B22" s="134" t="s">
        <v>100</v>
      </c>
      <c r="C22" s="160" t="s">
        <v>31</v>
      </c>
      <c r="D22" s="19"/>
      <c r="E22" s="19">
        <v>40861</v>
      </c>
      <c r="F22" s="19"/>
      <c r="G22" s="20"/>
      <c r="H22" s="21"/>
      <c r="I22" s="21"/>
      <c r="J22" s="20"/>
      <c r="K22" s="136">
        <f>J23-D23</f>
        <v>-0.05699999999999998</v>
      </c>
      <c r="L22" s="170">
        <f>J23/D23</f>
        <v>0.5957446808510639</v>
      </c>
      <c r="M22" s="109">
        <f>R22</f>
        <v>0.605</v>
      </c>
      <c r="N22" s="163">
        <f>J22-D22</f>
        <v>0</v>
      </c>
      <c r="O22" s="74">
        <f>N22/365</f>
        <v>0</v>
      </c>
      <c r="P22" s="64">
        <v>29.1</v>
      </c>
      <c r="Q22" s="64">
        <v>91.9</v>
      </c>
      <c r="R22" s="66">
        <f>AVERAGE(P22:Q22)/100</f>
        <v>0.605</v>
      </c>
    </row>
    <row r="23" spans="1:18" ht="18.75" customHeight="1">
      <c r="A23" s="97"/>
      <c r="B23" s="99"/>
      <c r="C23" s="120"/>
      <c r="D23" s="3">
        <v>0.141</v>
      </c>
      <c r="E23" s="2">
        <v>0.081</v>
      </c>
      <c r="F23" s="2"/>
      <c r="G23" s="12"/>
      <c r="H23" s="2"/>
      <c r="I23" s="2"/>
      <c r="J23" s="12">
        <v>0.084</v>
      </c>
      <c r="K23" s="85"/>
      <c r="L23" s="168"/>
      <c r="M23" s="102"/>
      <c r="N23" s="164"/>
      <c r="O23" s="74"/>
      <c r="P23" s="64"/>
      <c r="Q23" s="64"/>
      <c r="R23" s="66"/>
    </row>
    <row r="24" spans="1:18" ht="18.75" customHeight="1">
      <c r="A24" s="97"/>
      <c r="B24" s="99"/>
      <c r="C24" s="119" t="s">
        <v>14</v>
      </c>
      <c r="D24" s="33"/>
      <c r="E24" s="33"/>
      <c r="F24" s="33"/>
      <c r="G24" s="29"/>
      <c r="H24" s="30"/>
      <c r="I24" s="30"/>
      <c r="J24" s="29"/>
      <c r="K24" s="125">
        <f>J25-D25</f>
        <v>-0.09800000000000002</v>
      </c>
      <c r="L24" s="167">
        <f>J25/D25</f>
        <v>0.4235294117647058</v>
      </c>
      <c r="M24" s="101">
        <f>R24</f>
        <v>0.605</v>
      </c>
      <c r="N24" s="163">
        <f>J24-D24</f>
        <v>0</v>
      </c>
      <c r="O24" s="74">
        <f>N24/365</f>
        <v>0</v>
      </c>
      <c r="P24" s="64">
        <v>29.1</v>
      </c>
      <c r="Q24" s="64">
        <v>91.9</v>
      </c>
      <c r="R24" s="66">
        <f>AVERAGE(P24:Q24)/100</f>
        <v>0.605</v>
      </c>
    </row>
    <row r="25" spans="1:18" ht="18.75" customHeight="1">
      <c r="A25" s="97"/>
      <c r="B25" s="100"/>
      <c r="C25" s="120"/>
      <c r="D25" s="3">
        <v>0.17</v>
      </c>
      <c r="E25" s="2"/>
      <c r="F25" s="35"/>
      <c r="G25" s="12"/>
      <c r="H25" s="2"/>
      <c r="I25" s="2"/>
      <c r="J25" s="12">
        <v>0.072</v>
      </c>
      <c r="K25" s="85"/>
      <c r="L25" s="168"/>
      <c r="M25" s="102"/>
      <c r="N25" s="164"/>
      <c r="O25" s="74"/>
      <c r="P25" s="64"/>
      <c r="Q25" s="64"/>
      <c r="R25" s="66"/>
    </row>
    <row r="26" spans="1:18" ht="18.75" customHeight="1">
      <c r="A26" s="97"/>
      <c r="B26" s="99" t="s">
        <v>101</v>
      </c>
      <c r="C26" s="119" t="s">
        <v>31</v>
      </c>
      <c r="D26" s="33"/>
      <c r="E26" s="33">
        <v>40861</v>
      </c>
      <c r="F26" s="22"/>
      <c r="G26" s="29"/>
      <c r="H26" s="30"/>
      <c r="I26" s="30"/>
      <c r="J26" s="29"/>
      <c r="K26" s="125">
        <f>J27-D27</f>
        <v>-0.036000000000000004</v>
      </c>
      <c r="L26" s="167">
        <f>J27/D27</f>
        <v>0.5764705882352941</v>
      </c>
      <c r="M26" s="101">
        <f>R26</f>
        <v>0.605</v>
      </c>
      <c r="N26" s="163">
        <f>J26-D26</f>
        <v>0</v>
      </c>
      <c r="O26" s="74">
        <f>N26/365</f>
        <v>0</v>
      </c>
      <c r="P26" s="64">
        <v>29.1</v>
      </c>
      <c r="Q26" s="64">
        <v>91.9</v>
      </c>
      <c r="R26" s="66">
        <f>AVERAGE(P26:Q26)/100</f>
        <v>0.605</v>
      </c>
    </row>
    <row r="27" spans="1:18" ht="18.75" customHeight="1">
      <c r="A27" s="97"/>
      <c r="B27" s="99"/>
      <c r="C27" s="120"/>
      <c r="D27" s="3">
        <v>0.085</v>
      </c>
      <c r="E27" s="2">
        <v>0.075</v>
      </c>
      <c r="F27" s="2"/>
      <c r="G27" s="12"/>
      <c r="H27" s="2"/>
      <c r="I27" s="2"/>
      <c r="J27" s="12">
        <v>0.049</v>
      </c>
      <c r="K27" s="85"/>
      <c r="L27" s="168"/>
      <c r="M27" s="102"/>
      <c r="N27" s="164"/>
      <c r="O27" s="74"/>
      <c r="P27" s="64"/>
      <c r="Q27" s="64"/>
      <c r="R27" s="66"/>
    </row>
    <row r="28" spans="1:18" ht="18.75" customHeight="1">
      <c r="A28" s="97"/>
      <c r="B28" s="99"/>
      <c r="C28" s="119" t="s">
        <v>14</v>
      </c>
      <c r="D28" s="33"/>
      <c r="E28" s="33"/>
      <c r="F28" s="33"/>
      <c r="G28" s="29"/>
      <c r="H28" s="30"/>
      <c r="I28" s="30"/>
      <c r="J28" s="29"/>
      <c r="K28" s="125">
        <f>J29-D29</f>
        <v>-0.048</v>
      </c>
      <c r="L28" s="167">
        <f>J29/D29</f>
        <v>0.5514018691588785</v>
      </c>
      <c r="M28" s="101">
        <f>R28</f>
        <v>0.605</v>
      </c>
      <c r="N28" s="163">
        <f>J28-D28</f>
        <v>0</v>
      </c>
      <c r="O28" s="74">
        <f>N28/365</f>
        <v>0</v>
      </c>
      <c r="P28" s="64">
        <v>29.1</v>
      </c>
      <c r="Q28" s="64">
        <v>91.9</v>
      </c>
      <c r="R28" s="66">
        <f>AVERAGE(P28:Q28)/100</f>
        <v>0.605</v>
      </c>
    </row>
    <row r="29" spans="1:18" ht="18.75" customHeight="1">
      <c r="A29" s="97"/>
      <c r="B29" s="100"/>
      <c r="C29" s="120"/>
      <c r="D29" s="3">
        <v>0.107</v>
      </c>
      <c r="E29" s="2"/>
      <c r="F29" s="37"/>
      <c r="G29" s="12"/>
      <c r="H29" s="2"/>
      <c r="I29" s="2"/>
      <c r="J29" s="12">
        <v>0.059</v>
      </c>
      <c r="K29" s="85"/>
      <c r="L29" s="168"/>
      <c r="M29" s="102"/>
      <c r="N29" s="164"/>
      <c r="O29" s="74"/>
      <c r="P29" s="64"/>
      <c r="Q29" s="64"/>
      <c r="R29" s="66"/>
    </row>
    <row r="30" spans="1:18" ht="18.75" customHeight="1">
      <c r="A30" s="97"/>
      <c r="B30" s="99" t="s">
        <v>102</v>
      </c>
      <c r="C30" s="119" t="s">
        <v>31</v>
      </c>
      <c r="D30" s="33"/>
      <c r="E30" s="33"/>
      <c r="F30" s="33"/>
      <c r="G30" s="29"/>
      <c r="H30" s="30"/>
      <c r="I30" s="30"/>
      <c r="J30" s="29"/>
      <c r="K30" s="125">
        <f>J31-D31</f>
        <v>-0.039999999999999994</v>
      </c>
      <c r="L30" s="167">
        <f>J31/D31</f>
        <v>0.6296296296296297</v>
      </c>
      <c r="M30" s="101">
        <f>R30</f>
        <v>0.605</v>
      </c>
      <c r="N30" s="163">
        <f>J30-D30</f>
        <v>0</v>
      </c>
      <c r="O30" s="74">
        <f>N30/365</f>
        <v>0</v>
      </c>
      <c r="P30" s="64">
        <v>29.1</v>
      </c>
      <c r="Q30" s="64">
        <v>91.9</v>
      </c>
      <c r="R30" s="66">
        <f>AVERAGE(P30:Q30)/100</f>
        <v>0.605</v>
      </c>
    </row>
    <row r="31" spans="1:18" ht="18.75" customHeight="1">
      <c r="A31" s="97"/>
      <c r="B31" s="99"/>
      <c r="C31" s="120"/>
      <c r="D31" s="3">
        <v>0.108</v>
      </c>
      <c r="E31" s="2"/>
      <c r="F31" s="2"/>
      <c r="G31" s="12"/>
      <c r="H31" s="2"/>
      <c r="I31" s="2"/>
      <c r="J31" s="12">
        <v>0.068</v>
      </c>
      <c r="K31" s="85"/>
      <c r="L31" s="168"/>
      <c r="M31" s="102"/>
      <c r="N31" s="164"/>
      <c r="O31" s="74"/>
      <c r="P31" s="64"/>
      <c r="Q31" s="64"/>
      <c r="R31" s="66"/>
    </row>
    <row r="32" spans="1:18" ht="18.75" customHeight="1">
      <c r="A32" s="97"/>
      <c r="B32" s="99"/>
      <c r="C32" s="119" t="s">
        <v>14</v>
      </c>
      <c r="D32" s="33"/>
      <c r="E32" s="33"/>
      <c r="F32" s="33"/>
      <c r="G32" s="29"/>
      <c r="H32" s="30"/>
      <c r="I32" s="30"/>
      <c r="J32" s="29"/>
      <c r="K32" s="125">
        <f>J33-D33</f>
        <v>-0.091</v>
      </c>
      <c r="L32" s="167">
        <f>J33/D33</f>
        <v>0.4129032258064516</v>
      </c>
      <c r="M32" s="101">
        <f>R32</f>
        <v>0.605</v>
      </c>
      <c r="N32" s="163">
        <f>J32-D32</f>
        <v>0</v>
      </c>
      <c r="O32" s="74">
        <f>N32/365</f>
        <v>0</v>
      </c>
      <c r="P32" s="64">
        <v>29.1</v>
      </c>
      <c r="Q32" s="64">
        <v>91.9</v>
      </c>
      <c r="R32" s="66">
        <f>AVERAGE(P32:Q32)/100</f>
        <v>0.605</v>
      </c>
    </row>
    <row r="33" spans="1:18" ht="18.75" customHeight="1">
      <c r="A33" s="97"/>
      <c r="B33" s="100"/>
      <c r="C33" s="120"/>
      <c r="D33" s="3">
        <v>0.155</v>
      </c>
      <c r="E33" s="2"/>
      <c r="F33" s="35"/>
      <c r="G33" s="12"/>
      <c r="H33" s="2"/>
      <c r="I33" s="2"/>
      <c r="J33" s="12">
        <v>0.064</v>
      </c>
      <c r="K33" s="85"/>
      <c r="L33" s="168"/>
      <c r="M33" s="102"/>
      <c r="N33" s="164"/>
      <c r="O33" s="74"/>
      <c r="P33" s="64"/>
      <c r="Q33" s="64"/>
      <c r="R33" s="66"/>
    </row>
    <row r="34" spans="1:18" ht="18.75" customHeight="1">
      <c r="A34" s="97"/>
      <c r="B34" s="126" t="s">
        <v>103</v>
      </c>
      <c r="C34" s="131" t="s">
        <v>14</v>
      </c>
      <c r="D34" s="33"/>
      <c r="E34" s="22"/>
      <c r="F34" s="22"/>
      <c r="G34" s="29"/>
      <c r="H34" s="30"/>
      <c r="I34" s="30"/>
      <c r="J34" s="29"/>
      <c r="K34" s="84">
        <f>J35-D35</f>
        <v>-0.015</v>
      </c>
      <c r="L34" s="167">
        <f>J35/D35</f>
        <v>0.8314606741573034</v>
      </c>
      <c r="M34" s="101">
        <f>R34</f>
        <v>0.616</v>
      </c>
      <c r="N34" s="163">
        <f>J34-D34</f>
        <v>0</v>
      </c>
      <c r="O34" s="74">
        <f>N34/365</f>
        <v>0</v>
      </c>
      <c r="P34" s="64">
        <v>30.9</v>
      </c>
      <c r="Q34" s="64">
        <v>92.3</v>
      </c>
      <c r="R34" s="66">
        <f>AVERAGE(P34:Q34)/100</f>
        <v>0.616</v>
      </c>
    </row>
    <row r="35" spans="1:18" ht="18.75" customHeight="1">
      <c r="A35" s="97"/>
      <c r="B35" s="99"/>
      <c r="C35" s="106"/>
      <c r="D35" s="3">
        <v>0.089</v>
      </c>
      <c r="E35" s="2"/>
      <c r="F35" s="2"/>
      <c r="G35" s="12"/>
      <c r="H35" s="2"/>
      <c r="I35" s="2"/>
      <c r="J35" s="12">
        <v>0.074</v>
      </c>
      <c r="K35" s="85"/>
      <c r="L35" s="168"/>
      <c r="M35" s="102"/>
      <c r="N35" s="164"/>
      <c r="O35" s="74"/>
      <c r="P35" s="64"/>
      <c r="Q35" s="64"/>
      <c r="R35" s="66"/>
    </row>
    <row r="36" spans="1:18" ht="18.75" customHeight="1">
      <c r="A36" s="97"/>
      <c r="B36" s="126" t="s">
        <v>104</v>
      </c>
      <c r="C36" s="119" t="s">
        <v>31</v>
      </c>
      <c r="D36" s="33"/>
      <c r="E36" s="33"/>
      <c r="F36" s="33"/>
      <c r="G36" s="29"/>
      <c r="H36" s="30"/>
      <c r="I36" s="30"/>
      <c r="J36" s="29"/>
      <c r="K36" s="125">
        <f>J37-D37</f>
        <v>-0.042</v>
      </c>
      <c r="L36" s="167">
        <f>J37/D37</f>
        <v>0.5531914893617021</v>
      </c>
      <c r="M36" s="101">
        <f>R36</f>
        <v>0.605</v>
      </c>
      <c r="N36" s="163">
        <f>J36-D36</f>
        <v>0</v>
      </c>
      <c r="O36" s="74">
        <f>N36/365</f>
        <v>0</v>
      </c>
      <c r="P36" s="64">
        <v>29.1</v>
      </c>
      <c r="Q36" s="64">
        <v>91.9</v>
      </c>
      <c r="R36" s="66">
        <f>AVERAGE(P36:Q36)/100</f>
        <v>0.605</v>
      </c>
    </row>
    <row r="37" spans="1:18" ht="18.75" customHeight="1">
      <c r="A37" s="97"/>
      <c r="B37" s="99"/>
      <c r="C37" s="120"/>
      <c r="D37" s="3">
        <v>0.094</v>
      </c>
      <c r="E37" s="2"/>
      <c r="F37" s="2"/>
      <c r="G37" s="12"/>
      <c r="H37" s="2"/>
      <c r="I37" s="2"/>
      <c r="J37" s="12">
        <v>0.052</v>
      </c>
      <c r="K37" s="85"/>
      <c r="L37" s="168"/>
      <c r="M37" s="102"/>
      <c r="N37" s="164"/>
      <c r="O37" s="74"/>
      <c r="P37" s="64"/>
      <c r="Q37" s="64"/>
      <c r="R37" s="66"/>
    </row>
    <row r="38" spans="1:18" ht="18.75" customHeight="1">
      <c r="A38" s="97"/>
      <c r="B38" s="99"/>
      <c r="C38" s="119" t="s">
        <v>14</v>
      </c>
      <c r="D38" s="33"/>
      <c r="E38" s="33"/>
      <c r="F38" s="33"/>
      <c r="G38" s="29"/>
      <c r="H38" s="30"/>
      <c r="I38" s="30"/>
      <c r="J38" s="29"/>
      <c r="K38" s="125">
        <f>J39-D39</f>
        <v>-0.053</v>
      </c>
      <c r="L38" s="167">
        <f>J39/D39</f>
        <v>0.5225225225225225</v>
      </c>
      <c r="M38" s="101">
        <f>R38</f>
        <v>0.605</v>
      </c>
      <c r="N38" s="163">
        <f>J38-D38</f>
        <v>0</v>
      </c>
      <c r="O38" s="74">
        <f>N38/365</f>
        <v>0</v>
      </c>
      <c r="P38" s="64">
        <v>29.1</v>
      </c>
      <c r="Q38" s="64">
        <v>91.9</v>
      </c>
      <c r="R38" s="66">
        <f>AVERAGE(P38:Q38)/100</f>
        <v>0.605</v>
      </c>
    </row>
    <row r="39" spans="1:18" ht="18.75" customHeight="1">
      <c r="A39" s="97"/>
      <c r="B39" s="100"/>
      <c r="C39" s="120"/>
      <c r="D39" s="3">
        <v>0.111</v>
      </c>
      <c r="E39" s="2"/>
      <c r="F39" s="35"/>
      <c r="G39" s="12"/>
      <c r="H39" s="2"/>
      <c r="I39" s="2"/>
      <c r="J39" s="12">
        <v>0.058</v>
      </c>
      <c r="K39" s="85"/>
      <c r="L39" s="168"/>
      <c r="M39" s="102"/>
      <c r="N39" s="164"/>
      <c r="O39" s="74"/>
      <c r="P39" s="64"/>
      <c r="Q39" s="64"/>
      <c r="R39" s="66"/>
    </row>
    <row r="40" spans="1:18" ht="18.75" customHeight="1">
      <c r="A40" s="97"/>
      <c r="B40" s="126" t="s">
        <v>105</v>
      </c>
      <c r="C40" s="90" t="s">
        <v>31</v>
      </c>
      <c r="D40" s="33"/>
      <c r="E40" s="22"/>
      <c r="F40" s="23"/>
      <c r="G40" s="23"/>
      <c r="H40" s="25"/>
      <c r="I40" s="25"/>
      <c r="J40" s="29"/>
      <c r="K40" s="84">
        <f>J41-D41</f>
        <v>-0.0049999999999999906</v>
      </c>
      <c r="L40" s="167">
        <f>J41/D41</f>
        <v>0.9315068493150687</v>
      </c>
      <c r="M40" s="101">
        <f>R40</f>
        <v>0.616</v>
      </c>
      <c r="N40" s="163">
        <f>J40-D40</f>
        <v>0</v>
      </c>
      <c r="O40" s="74">
        <f>N40/365</f>
        <v>0</v>
      </c>
      <c r="P40" s="64">
        <v>30.9</v>
      </c>
      <c r="Q40" s="64">
        <v>92.3</v>
      </c>
      <c r="R40" s="66">
        <f>AVERAGE(P40:Q40)/100</f>
        <v>0.616</v>
      </c>
    </row>
    <row r="41" spans="1:18" ht="18.75" customHeight="1">
      <c r="A41" s="97"/>
      <c r="B41" s="99"/>
      <c r="C41" s="131"/>
      <c r="D41" s="3">
        <v>0.073</v>
      </c>
      <c r="E41" s="2"/>
      <c r="F41" s="12"/>
      <c r="G41" s="12"/>
      <c r="H41" s="2"/>
      <c r="I41" s="2"/>
      <c r="J41" s="12">
        <v>0.068</v>
      </c>
      <c r="K41" s="85"/>
      <c r="L41" s="168"/>
      <c r="M41" s="102"/>
      <c r="N41" s="164"/>
      <c r="O41" s="74"/>
      <c r="P41" s="64"/>
      <c r="Q41" s="64"/>
      <c r="R41" s="66"/>
    </row>
    <row r="42" spans="1:18" ht="18.75" customHeight="1">
      <c r="A42" s="97"/>
      <c r="B42" s="99"/>
      <c r="C42" s="90" t="s">
        <v>14</v>
      </c>
      <c r="D42" s="33"/>
      <c r="E42" s="22"/>
      <c r="F42" s="29"/>
      <c r="G42" s="25"/>
      <c r="H42" s="30"/>
      <c r="I42" s="30"/>
      <c r="J42" s="29"/>
      <c r="K42" s="84">
        <f>J43-D43</f>
        <v>-0.064</v>
      </c>
      <c r="L42" s="167">
        <f>J43/D43</f>
        <v>0.5223880597014926</v>
      </c>
      <c r="M42" s="101">
        <f>R42</f>
        <v>0.616</v>
      </c>
      <c r="N42" s="163">
        <f>J42-D42</f>
        <v>0</v>
      </c>
      <c r="O42" s="74">
        <f>N42/365</f>
        <v>0</v>
      </c>
      <c r="P42" s="64">
        <v>30.9</v>
      </c>
      <c r="Q42" s="64">
        <v>92.3</v>
      </c>
      <c r="R42" s="66">
        <f>AVERAGE(P42:Q42)/100</f>
        <v>0.616</v>
      </c>
    </row>
    <row r="43" spans="1:18" ht="18.75" customHeight="1">
      <c r="A43" s="97"/>
      <c r="B43" s="99"/>
      <c r="C43" s="106"/>
      <c r="D43" s="3">
        <v>0.134</v>
      </c>
      <c r="E43" s="2"/>
      <c r="F43" s="12"/>
      <c r="G43" s="2"/>
      <c r="H43" s="2"/>
      <c r="I43" s="2"/>
      <c r="J43" s="17">
        <v>0.07</v>
      </c>
      <c r="K43" s="85"/>
      <c r="L43" s="168"/>
      <c r="M43" s="102"/>
      <c r="N43" s="164"/>
      <c r="O43" s="74"/>
      <c r="P43" s="64"/>
      <c r="Q43" s="64"/>
      <c r="R43" s="66"/>
    </row>
    <row r="44" spans="1:18" ht="18.75" customHeight="1">
      <c r="A44" s="97"/>
      <c r="B44" s="99"/>
      <c r="C44" s="131" t="s">
        <v>22</v>
      </c>
      <c r="D44" s="33"/>
      <c r="E44" s="29"/>
      <c r="F44" s="25"/>
      <c r="G44" s="25"/>
      <c r="H44" s="30"/>
      <c r="I44" s="30"/>
      <c r="J44" s="29"/>
      <c r="K44" s="84">
        <f>J45-D45</f>
        <v>-0.018000000000000002</v>
      </c>
      <c r="L44" s="167">
        <f>J45/D45</f>
        <v>0.7831325301204819</v>
      </c>
      <c r="M44" s="101">
        <f>R44</f>
        <v>0.616</v>
      </c>
      <c r="N44" s="163">
        <f>J44-D44</f>
        <v>0</v>
      </c>
      <c r="O44" s="74">
        <f>N44/365</f>
        <v>0</v>
      </c>
      <c r="P44" s="64">
        <v>30.9</v>
      </c>
      <c r="Q44" s="64">
        <v>92.3</v>
      </c>
      <c r="R44" s="66">
        <f>AVERAGE(P44:Q44)/100</f>
        <v>0.616</v>
      </c>
    </row>
    <row r="45" spans="1:18" ht="18.75" customHeight="1" thickBot="1">
      <c r="A45" s="97"/>
      <c r="B45" s="100"/>
      <c r="C45" s="106"/>
      <c r="D45" s="3">
        <v>0.083</v>
      </c>
      <c r="E45" s="12"/>
      <c r="F45" s="2"/>
      <c r="G45" s="2"/>
      <c r="H45" s="2"/>
      <c r="I45" s="2"/>
      <c r="J45" s="12">
        <v>0.065</v>
      </c>
      <c r="K45" s="85"/>
      <c r="L45" s="168"/>
      <c r="M45" s="102"/>
      <c r="N45" s="164"/>
      <c r="O45" s="74"/>
      <c r="P45" s="64"/>
      <c r="Q45" s="64"/>
      <c r="R45" s="66"/>
    </row>
    <row r="46" spans="1:18" ht="18.75" customHeight="1">
      <c r="A46" s="132" t="s">
        <v>126</v>
      </c>
      <c r="B46" s="126" t="s">
        <v>106</v>
      </c>
      <c r="C46" s="90" t="s">
        <v>31</v>
      </c>
      <c r="D46" s="33"/>
      <c r="E46" s="22"/>
      <c r="F46" s="23"/>
      <c r="G46" s="23"/>
      <c r="H46" s="25"/>
      <c r="I46" s="25"/>
      <c r="J46" s="29"/>
      <c r="K46" s="84">
        <f>J47-D47</f>
        <v>-0.015000000000000006</v>
      </c>
      <c r="L46" s="167">
        <f>J47/D47</f>
        <v>0.7826086956521738</v>
      </c>
      <c r="M46" s="101">
        <f>R46</f>
        <v>0.616</v>
      </c>
      <c r="N46" s="163">
        <f>J46-D46</f>
        <v>0</v>
      </c>
      <c r="O46" s="74">
        <f>N46/365</f>
        <v>0</v>
      </c>
      <c r="P46" s="64">
        <v>30.9</v>
      </c>
      <c r="Q46" s="64">
        <v>92.3</v>
      </c>
      <c r="R46" s="66">
        <f>AVERAGE(P46:Q46)/100</f>
        <v>0.616</v>
      </c>
    </row>
    <row r="47" spans="1:18" ht="18.75" customHeight="1">
      <c r="A47" s="97"/>
      <c r="B47" s="99"/>
      <c r="C47" s="131"/>
      <c r="D47" s="3">
        <v>0.069</v>
      </c>
      <c r="E47" s="2"/>
      <c r="F47" s="12"/>
      <c r="G47" s="12"/>
      <c r="H47" s="2"/>
      <c r="I47" s="2"/>
      <c r="J47" s="12">
        <v>0.054</v>
      </c>
      <c r="K47" s="85"/>
      <c r="L47" s="168"/>
      <c r="M47" s="102"/>
      <c r="N47" s="164"/>
      <c r="O47" s="74"/>
      <c r="P47" s="64"/>
      <c r="Q47" s="64"/>
      <c r="R47" s="66"/>
    </row>
    <row r="48" spans="1:18" ht="18.75" customHeight="1">
      <c r="A48" s="97"/>
      <c r="B48" s="99"/>
      <c r="C48" s="90" t="s">
        <v>14</v>
      </c>
      <c r="D48" s="33"/>
      <c r="E48" s="22"/>
      <c r="F48" s="29"/>
      <c r="G48" s="25"/>
      <c r="H48" s="30"/>
      <c r="I48" s="30"/>
      <c r="J48" s="29"/>
      <c r="K48" s="84">
        <f>J49-D49</f>
        <v>-0.03900000000000001</v>
      </c>
      <c r="L48" s="167">
        <f>J49/D49</f>
        <v>0.6138613861386139</v>
      </c>
      <c r="M48" s="101">
        <f>R48</f>
        <v>0.616</v>
      </c>
      <c r="N48" s="163">
        <f>J48-D48</f>
        <v>0</v>
      </c>
      <c r="O48" s="74">
        <f>N48/365</f>
        <v>0</v>
      </c>
      <c r="P48" s="64">
        <v>30.9</v>
      </c>
      <c r="Q48" s="64">
        <v>92.3</v>
      </c>
      <c r="R48" s="66">
        <f>AVERAGE(P48:Q48)/100</f>
        <v>0.616</v>
      </c>
    </row>
    <row r="49" spans="1:18" ht="18.75" customHeight="1">
      <c r="A49" s="97"/>
      <c r="B49" s="99"/>
      <c r="C49" s="106"/>
      <c r="D49" s="3">
        <v>0.101</v>
      </c>
      <c r="E49" s="2"/>
      <c r="F49" s="12"/>
      <c r="G49" s="2"/>
      <c r="H49" s="2"/>
      <c r="I49" s="2"/>
      <c r="J49" s="17">
        <v>0.062</v>
      </c>
      <c r="K49" s="85"/>
      <c r="L49" s="168"/>
      <c r="M49" s="102"/>
      <c r="N49" s="164"/>
      <c r="O49" s="74"/>
      <c r="P49" s="64"/>
      <c r="Q49" s="64"/>
      <c r="R49" s="66"/>
    </row>
    <row r="50" spans="1:18" ht="18.75" customHeight="1">
      <c r="A50" s="97"/>
      <c r="B50" s="99"/>
      <c r="C50" s="131" t="s">
        <v>22</v>
      </c>
      <c r="D50" s="33"/>
      <c r="E50" s="29"/>
      <c r="F50" s="25"/>
      <c r="G50" s="25"/>
      <c r="H50" s="30"/>
      <c r="I50" s="30"/>
      <c r="J50" s="29"/>
      <c r="K50" s="84">
        <f>J51-D51</f>
        <v>0.017</v>
      </c>
      <c r="L50" s="167">
        <f>J51/D51</f>
        <v>1.3863636363636365</v>
      </c>
      <c r="M50" s="101">
        <f>R50</f>
        <v>0.616</v>
      </c>
      <c r="N50" s="163">
        <f>J50-D50</f>
        <v>0</v>
      </c>
      <c r="O50" s="74">
        <f>N50/365</f>
        <v>0</v>
      </c>
      <c r="P50" s="64">
        <v>30.9</v>
      </c>
      <c r="Q50" s="64">
        <v>92.3</v>
      </c>
      <c r="R50" s="66">
        <f>AVERAGE(P50:Q50)/100</f>
        <v>0.616</v>
      </c>
    </row>
    <row r="51" spans="1:18" ht="18.75" customHeight="1">
      <c r="A51" s="97"/>
      <c r="B51" s="100"/>
      <c r="C51" s="106"/>
      <c r="D51" s="3">
        <v>0.044</v>
      </c>
      <c r="E51" s="12"/>
      <c r="F51" s="2"/>
      <c r="G51" s="2"/>
      <c r="H51" s="2"/>
      <c r="I51" s="2"/>
      <c r="J51" s="12">
        <v>0.061</v>
      </c>
      <c r="K51" s="85"/>
      <c r="L51" s="168"/>
      <c r="M51" s="102"/>
      <c r="N51" s="164"/>
      <c r="O51" s="74"/>
      <c r="P51" s="64"/>
      <c r="Q51" s="64"/>
      <c r="R51" s="66"/>
    </row>
    <row r="52" spans="1:18" ht="18.75" customHeight="1">
      <c r="A52" s="97"/>
      <c r="B52" s="126" t="s">
        <v>107</v>
      </c>
      <c r="C52" s="131" t="s">
        <v>41</v>
      </c>
      <c r="D52" s="33"/>
      <c r="E52" s="22"/>
      <c r="F52" s="22"/>
      <c r="G52" s="29"/>
      <c r="H52" s="30"/>
      <c r="I52" s="30"/>
      <c r="J52" s="29"/>
      <c r="K52" s="84">
        <f>J53-D53</f>
        <v>0.008000000000000007</v>
      </c>
      <c r="L52" s="167">
        <f>J53/D53</f>
        <v>1.1333333333333335</v>
      </c>
      <c r="M52" s="101">
        <f>R52</f>
        <v>0.616</v>
      </c>
      <c r="N52" s="163">
        <f>J52-D52</f>
        <v>0</v>
      </c>
      <c r="O52" s="74">
        <f>N52/365</f>
        <v>0</v>
      </c>
      <c r="P52" s="64">
        <v>30.9</v>
      </c>
      <c r="Q52" s="64">
        <v>92.3</v>
      </c>
      <c r="R52" s="66">
        <f>AVERAGE(P52:Q52)/100</f>
        <v>0.616</v>
      </c>
    </row>
    <row r="53" spans="1:18" ht="18.75" customHeight="1">
      <c r="A53" s="97"/>
      <c r="B53" s="99"/>
      <c r="C53" s="106"/>
      <c r="D53" s="3">
        <v>0.06</v>
      </c>
      <c r="E53" s="2"/>
      <c r="F53" s="2"/>
      <c r="G53" s="12"/>
      <c r="H53" s="2"/>
      <c r="I53" s="2"/>
      <c r="J53" s="12">
        <v>0.068</v>
      </c>
      <c r="K53" s="85"/>
      <c r="L53" s="168"/>
      <c r="M53" s="102"/>
      <c r="N53" s="164"/>
      <c r="O53" s="74"/>
      <c r="P53" s="64"/>
      <c r="Q53" s="64"/>
      <c r="R53" s="66"/>
    </row>
    <row r="54" spans="1:18" ht="18.75" customHeight="1">
      <c r="A54" s="97"/>
      <c r="B54" s="126" t="s">
        <v>108</v>
      </c>
      <c r="C54" s="131" t="s">
        <v>41</v>
      </c>
      <c r="D54" s="33"/>
      <c r="E54" s="22"/>
      <c r="F54" s="22"/>
      <c r="G54" s="29"/>
      <c r="H54" s="30"/>
      <c r="I54" s="30"/>
      <c r="J54" s="29"/>
      <c r="K54" s="84">
        <f>J55-D55</f>
        <v>-0.028000000000000004</v>
      </c>
      <c r="L54" s="167">
        <f>J55/D55</f>
        <v>0.6666666666666666</v>
      </c>
      <c r="M54" s="101">
        <f>R54</f>
        <v>0.616</v>
      </c>
      <c r="N54" s="163">
        <f>J54-D54</f>
        <v>0</v>
      </c>
      <c r="O54" s="74">
        <f>N54/365</f>
        <v>0</v>
      </c>
      <c r="P54" s="64">
        <v>30.9</v>
      </c>
      <c r="Q54" s="64">
        <v>92.3</v>
      </c>
      <c r="R54" s="66">
        <f>AVERAGE(P54:Q54)/100</f>
        <v>0.616</v>
      </c>
    </row>
    <row r="55" spans="1:18" ht="18.75" customHeight="1">
      <c r="A55" s="97"/>
      <c r="B55" s="99"/>
      <c r="C55" s="106"/>
      <c r="D55" s="3">
        <v>0.084</v>
      </c>
      <c r="E55" s="2"/>
      <c r="F55" s="2"/>
      <c r="G55" s="12"/>
      <c r="H55" s="2"/>
      <c r="I55" s="2"/>
      <c r="J55" s="12">
        <v>0.056</v>
      </c>
      <c r="K55" s="85"/>
      <c r="L55" s="168"/>
      <c r="M55" s="102"/>
      <c r="N55" s="164"/>
      <c r="O55" s="74"/>
      <c r="P55" s="64"/>
      <c r="Q55" s="64"/>
      <c r="R55" s="66"/>
    </row>
    <row r="56" spans="1:18" ht="18.75" customHeight="1">
      <c r="A56" s="97"/>
      <c r="B56" s="126" t="s">
        <v>120</v>
      </c>
      <c r="C56" s="131" t="s">
        <v>41</v>
      </c>
      <c r="D56" s="33"/>
      <c r="E56" s="22"/>
      <c r="F56" s="22"/>
      <c r="G56" s="29"/>
      <c r="H56" s="30"/>
      <c r="I56" s="30"/>
      <c r="J56" s="29"/>
      <c r="K56" s="84">
        <f>J57-D57</f>
        <v>-0.05499999999999999</v>
      </c>
      <c r="L56" s="167">
        <f>J57/D57</f>
        <v>0.5338983050847458</v>
      </c>
      <c r="M56" s="101">
        <f>R56</f>
        <v>0.616</v>
      </c>
      <c r="N56" s="163">
        <f>J56-D56</f>
        <v>0</v>
      </c>
      <c r="O56" s="74">
        <f>N56/365</f>
        <v>0</v>
      </c>
      <c r="P56" s="64">
        <v>30.9</v>
      </c>
      <c r="Q56" s="64">
        <v>92.3</v>
      </c>
      <c r="R56" s="66">
        <f>AVERAGE(P56:Q56)/100</f>
        <v>0.616</v>
      </c>
    </row>
    <row r="57" spans="1:18" ht="18.75" customHeight="1">
      <c r="A57" s="97"/>
      <c r="B57" s="99"/>
      <c r="C57" s="106"/>
      <c r="D57" s="3">
        <v>0.118</v>
      </c>
      <c r="E57" s="2"/>
      <c r="F57" s="2"/>
      <c r="G57" s="12"/>
      <c r="H57" s="2"/>
      <c r="I57" s="2"/>
      <c r="J57" s="12">
        <v>0.063</v>
      </c>
      <c r="K57" s="85"/>
      <c r="L57" s="168"/>
      <c r="M57" s="102"/>
      <c r="N57" s="164"/>
      <c r="O57" s="74"/>
      <c r="P57" s="64"/>
      <c r="Q57" s="64"/>
      <c r="R57" s="66"/>
    </row>
    <row r="58" spans="1:18" ht="18.75" customHeight="1">
      <c r="A58" s="97"/>
      <c r="B58" s="126" t="s">
        <v>109</v>
      </c>
      <c r="C58" s="131" t="s">
        <v>41</v>
      </c>
      <c r="D58" s="33"/>
      <c r="E58" s="22"/>
      <c r="F58" s="22"/>
      <c r="G58" s="29"/>
      <c r="H58" s="30"/>
      <c r="I58" s="30"/>
      <c r="J58" s="29"/>
      <c r="K58" s="84">
        <f>J59-D59</f>
        <v>-0.043</v>
      </c>
      <c r="L58" s="167">
        <f>J59/D59</f>
        <v>0.5376344086021506</v>
      </c>
      <c r="M58" s="101">
        <f>R58</f>
        <v>0.616</v>
      </c>
      <c r="N58" s="163">
        <f>J58-D58</f>
        <v>0</v>
      </c>
      <c r="O58" s="74">
        <f>N58/365</f>
        <v>0</v>
      </c>
      <c r="P58" s="64">
        <v>30.9</v>
      </c>
      <c r="Q58" s="64">
        <v>92.3</v>
      </c>
      <c r="R58" s="66">
        <f>AVERAGE(P58:Q58)/100</f>
        <v>0.616</v>
      </c>
    </row>
    <row r="59" spans="1:18" ht="18.75" customHeight="1">
      <c r="A59" s="97"/>
      <c r="B59" s="99"/>
      <c r="C59" s="106"/>
      <c r="D59" s="3">
        <v>0.093</v>
      </c>
      <c r="E59" s="2"/>
      <c r="F59" s="2"/>
      <c r="G59" s="12"/>
      <c r="H59" s="2"/>
      <c r="I59" s="2"/>
      <c r="J59" s="17">
        <v>0.05</v>
      </c>
      <c r="K59" s="85"/>
      <c r="L59" s="168"/>
      <c r="M59" s="102"/>
      <c r="N59" s="164"/>
      <c r="O59" s="74"/>
      <c r="P59" s="64"/>
      <c r="Q59" s="64"/>
      <c r="R59" s="66"/>
    </row>
    <row r="60" spans="1:18" ht="18.75" customHeight="1">
      <c r="A60" s="97"/>
      <c r="B60" s="126" t="s">
        <v>110</v>
      </c>
      <c r="C60" s="131" t="s">
        <v>41</v>
      </c>
      <c r="D60" s="33"/>
      <c r="E60" s="22"/>
      <c r="F60" s="22"/>
      <c r="G60" s="29"/>
      <c r="H60" s="30"/>
      <c r="I60" s="30"/>
      <c r="J60" s="29"/>
      <c r="K60" s="84">
        <f>J61-D61</f>
        <v>-0.042</v>
      </c>
      <c r="L60" s="167">
        <f>J61/D61</f>
        <v>0.5670103092783505</v>
      </c>
      <c r="M60" s="101">
        <f>R60</f>
        <v>0.616</v>
      </c>
      <c r="N60" s="163">
        <f>J60-D60</f>
        <v>0</v>
      </c>
      <c r="O60" s="74">
        <f>N60/365</f>
        <v>0</v>
      </c>
      <c r="P60" s="64">
        <v>30.9</v>
      </c>
      <c r="Q60" s="64">
        <v>92.3</v>
      </c>
      <c r="R60" s="66">
        <f>AVERAGE(P60:Q60)/100</f>
        <v>0.616</v>
      </c>
    </row>
    <row r="61" spans="1:18" ht="18.75" customHeight="1">
      <c r="A61" s="97"/>
      <c r="B61" s="99"/>
      <c r="C61" s="106"/>
      <c r="D61" s="3">
        <v>0.097</v>
      </c>
      <c r="E61" s="2"/>
      <c r="F61" s="2"/>
      <c r="G61" s="12"/>
      <c r="H61" s="2"/>
      <c r="I61" s="2"/>
      <c r="J61" s="12">
        <v>0.055</v>
      </c>
      <c r="K61" s="85"/>
      <c r="L61" s="168"/>
      <c r="M61" s="102"/>
      <c r="N61" s="164"/>
      <c r="O61" s="74"/>
      <c r="P61" s="64"/>
      <c r="Q61" s="64"/>
      <c r="R61" s="66"/>
    </row>
    <row r="62" spans="1:18" ht="18.75" customHeight="1">
      <c r="A62" s="97"/>
      <c r="B62" s="126" t="s">
        <v>111</v>
      </c>
      <c r="C62" s="119" t="s">
        <v>31</v>
      </c>
      <c r="D62" s="33"/>
      <c r="E62" s="33"/>
      <c r="F62" s="33"/>
      <c r="G62" s="29"/>
      <c r="H62" s="30"/>
      <c r="I62" s="30"/>
      <c r="J62" s="29"/>
      <c r="K62" s="125">
        <f>J63-D63</f>
        <v>0.009999999999999995</v>
      </c>
      <c r="L62" s="167">
        <f>J63/D63</f>
        <v>1.1587301587301586</v>
      </c>
      <c r="M62" s="101">
        <f>R62</f>
        <v>0.605</v>
      </c>
      <c r="N62" s="163">
        <f>J62-D62</f>
        <v>0</v>
      </c>
      <c r="O62" s="74">
        <f>N62/365</f>
        <v>0</v>
      </c>
      <c r="P62" s="64">
        <v>29.1</v>
      </c>
      <c r="Q62" s="64">
        <v>91.9</v>
      </c>
      <c r="R62" s="66">
        <f>AVERAGE(P62:Q62)/100</f>
        <v>0.605</v>
      </c>
    </row>
    <row r="63" spans="1:18" ht="18.75" customHeight="1">
      <c r="A63" s="97"/>
      <c r="B63" s="99"/>
      <c r="C63" s="120"/>
      <c r="D63" s="3">
        <v>0.063</v>
      </c>
      <c r="E63" s="2"/>
      <c r="F63" s="2"/>
      <c r="G63" s="12"/>
      <c r="H63" s="2"/>
      <c r="I63" s="2"/>
      <c r="J63" s="12">
        <v>0.073</v>
      </c>
      <c r="K63" s="85"/>
      <c r="L63" s="168"/>
      <c r="M63" s="102"/>
      <c r="N63" s="164"/>
      <c r="O63" s="74"/>
      <c r="P63" s="64"/>
      <c r="Q63" s="64"/>
      <c r="R63" s="66"/>
    </row>
    <row r="64" spans="1:18" ht="18.75" customHeight="1">
      <c r="A64" s="97"/>
      <c r="B64" s="99"/>
      <c r="C64" s="119" t="s">
        <v>22</v>
      </c>
      <c r="D64" s="33"/>
      <c r="E64" s="33"/>
      <c r="F64" s="33"/>
      <c r="G64" s="29"/>
      <c r="H64" s="30"/>
      <c r="I64" s="30"/>
      <c r="J64" s="29"/>
      <c r="K64" s="125">
        <f>J65-D65</f>
        <v>-0.036</v>
      </c>
      <c r="L64" s="167">
        <f>J65/D65</f>
        <v>0.6043956043956045</v>
      </c>
      <c r="M64" s="101">
        <f>R64</f>
        <v>0.605</v>
      </c>
      <c r="N64" s="163">
        <f>J64-D64</f>
        <v>0</v>
      </c>
      <c r="O64" s="74">
        <f>N64/365</f>
        <v>0</v>
      </c>
      <c r="P64" s="64">
        <v>29.1</v>
      </c>
      <c r="Q64" s="64">
        <v>91.9</v>
      </c>
      <c r="R64" s="66">
        <f>AVERAGE(P64:Q64)/100</f>
        <v>0.605</v>
      </c>
    </row>
    <row r="65" spans="1:18" ht="18.75" customHeight="1">
      <c r="A65" s="97"/>
      <c r="B65" s="100"/>
      <c r="C65" s="120"/>
      <c r="D65" s="3">
        <v>0.091</v>
      </c>
      <c r="E65" s="2"/>
      <c r="F65" s="35"/>
      <c r="G65" s="12"/>
      <c r="H65" s="2"/>
      <c r="I65" s="2"/>
      <c r="J65" s="12">
        <v>0.055</v>
      </c>
      <c r="K65" s="85"/>
      <c r="L65" s="168"/>
      <c r="M65" s="102"/>
      <c r="N65" s="164"/>
      <c r="O65" s="74"/>
      <c r="P65" s="64"/>
      <c r="Q65" s="64"/>
      <c r="R65" s="66"/>
    </row>
    <row r="66" spans="1:18" ht="18.75" customHeight="1">
      <c r="A66" s="97"/>
      <c r="B66" s="126" t="s">
        <v>112</v>
      </c>
      <c r="C66" s="119" t="s">
        <v>31</v>
      </c>
      <c r="D66" s="33"/>
      <c r="E66" s="33"/>
      <c r="F66" s="22"/>
      <c r="G66" s="29"/>
      <c r="H66" s="30"/>
      <c r="I66" s="30"/>
      <c r="J66" s="29"/>
      <c r="K66" s="125">
        <f>J67-D67</f>
        <v>-0.010000000000000002</v>
      </c>
      <c r="L66" s="167">
        <f>J67/D67</f>
        <v>0.8529411764705882</v>
      </c>
      <c r="M66" s="101">
        <f>R66</f>
        <v>0.605</v>
      </c>
      <c r="N66" s="163">
        <f>J66-D66</f>
        <v>0</v>
      </c>
      <c r="O66" s="74">
        <f>N66/365</f>
        <v>0</v>
      </c>
      <c r="P66" s="64">
        <v>29.1</v>
      </c>
      <c r="Q66" s="64">
        <v>91.9</v>
      </c>
      <c r="R66" s="66">
        <f>AVERAGE(P66:Q66)/100</f>
        <v>0.605</v>
      </c>
    </row>
    <row r="67" spans="1:18" ht="18.75" customHeight="1">
      <c r="A67" s="97"/>
      <c r="B67" s="99"/>
      <c r="C67" s="120"/>
      <c r="D67" s="3">
        <v>0.068</v>
      </c>
      <c r="E67" s="2"/>
      <c r="F67" s="2"/>
      <c r="G67" s="12"/>
      <c r="H67" s="2"/>
      <c r="I67" s="2"/>
      <c r="J67" s="12">
        <v>0.058</v>
      </c>
      <c r="K67" s="85"/>
      <c r="L67" s="168"/>
      <c r="M67" s="102"/>
      <c r="N67" s="164"/>
      <c r="O67" s="74"/>
      <c r="P67" s="64"/>
      <c r="Q67" s="64"/>
      <c r="R67" s="66"/>
    </row>
    <row r="68" spans="1:18" ht="18.75" customHeight="1">
      <c r="A68" s="97"/>
      <c r="B68" s="99"/>
      <c r="C68" s="119" t="s">
        <v>22</v>
      </c>
      <c r="D68" s="33"/>
      <c r="E68" s="33"/>
      <c r="F68" s="33"/>
      <c r="G68" s="29"/>
      <c r="H68" s="30"/>
      <c r="I68" s="30"/>
      <c r="J68" s="29"/>
      <c r="K68" s="125">
        <f>J69-D69</f>
        <v>0</v>
      </c>
      <c r="L68" s="167">
        <f>J69/D69</f>
        <v>1</v>
      </c>
      <c r="M68" s="101">
        <f>R68</f>
        <v>0.605</v>
      </c>
      <c r="N68" s="163">
        <f>J68-D68</f>
        <v>0</v>
      </c>
      <c r="O68" s="74">
        <f>N68/365</f>
        <v>0</v>
      </c>
      <c r="P68" s="64">
        <v>29.1</v>
      </c>
      <c r="Q68" s="64">
        <v>91.9</v>
      </c>
      <c r="R68" s="66">
        <f>AVERAGE(P68:Q68)/100</f>
        <v>0.605</v>
      </c>
    </row>
    <row r="69" spans="1:18" ht="18.75" customHeight="1">
      <c r="A69" s="97"/>
      <c r="B69" s="100"/>
      <c r="C69" s="120"/>
      <c r="D69" s="3">
        <v>0.058</v>
      </c>
      <c r="E69" s="2"/>
      <c r="F69" s="35"/>
      <c r="G69" s="12"/>
      <c r="H69" s="2"/>
      <c r="I69" s="2"/>
      <c r="J69" s="12">
        <v>0.058</v>
      </c>
      <c r="K69" s="85"/>
      <c r="L69" s="168"/>
      <c r="M69" s="102"/>
      <c r="N69" s="164"/>
      <c r="O69" s="74"/>
      <c r="P69" s="64"/>
      <c r="Q69" s="64"/>
      <c r="R69" s="66"/>
    </row>
    <row r="70" spans="1:18" ht="18.75" customHeight="1">
      <c r="A70" s="82"/>
      <c r="B70" s="126" t="s">
        <v>113</v>
      </c>
      <c r="C70" s="119" t="s">
        <v>31</v>
      </c>
      <c r="D70" s="33"/>
      <c r="E70" s="33">
        <v>40861</v>
      </c>
      <c r="F70" s="22"/>
      <c r="G70" s="29"/>
      <c r="H70" s="30"/>
      <c r="I70" s="30"/>
      <c r="J70" s="29"/>
      <c r="K70" s="125">
        <f>J71-D71</f>
        <v>-0.024999999999999994</v>
      </c>
      <c r="L70" s="167">
        <f>J71/D71</f>
        <v>0.7572815533980582</v>
      </c>
      <c r="M70" s="101">
        <f>R70</f>
        <v>0.605</v>
      </c>
      <c r="N70" s="163">
        <f>J70-D70</f>
        <v>0</v>
      </c>
      <c r="O70" s="74">
        <f>N70/365</f>
        <v>0</v>
      </c>
      <c r="P70" s="64">
        <v>29.1</v>
      </c>
      <c r="Q70" s="64">
        <v>91.9</v>
      </c>
      <c r="R70" s="66">
        <f>AVERAGE(P70:Q70)/100</f>
        <v>0.605</v>
      </c>
    </row>
    <row r="71" spans="1:18" ht="18.75" customHeight="1">
      <c r="A71" s="82"/>
      <c r="B71" s="99"/>
      <c r="C71" s="120"/>
      <c r="D71" s="3">
        <v>0.103</v>
      </c>
      <c r="E71" s="2">
        <v>0.088</v>
      </c>
      <c r="F71" s="2"/>
      <c r="G71" s="12"/>
      <c r="H71" s="2"/>
      <c r="I71" s="2"/>
      <c r="J71" s="12">
        <v>0.078</v>
      </c>
      <c r="K71" s="85"/>
      <c r="L71" s="168"/>
      <c r="M71" s="102"/>
      <c r="N71" s="164"/>
      <c r="O71" s="74"/>
      <c r="P71" s="64"/>
      <c r="Q71" s="64"/>
      <c r="R71" s="66"/>
    </row>
    <row r="72" spans="1:18" ht="18.75" customHeight="1">
      <c r="A72" s="82"/>
      <c r="B72" s="99"/>
      <c r="C72" s="119" t="s">
        <v>22</v>
      </c>
      <c r="D72" s="33"/>
      <c r="E72" s="33"/>
      <c r="F72" s="33"/>
      <c r="G72" s="29"/>
      <c r="H72" s="30"/>
      <c r="I72" s="30"/>
      <c r="J72" s="29"/>
      <c r="K72" s="125">
        <f>J73-D73</f>
        <v>-0.023</v>
      </c>
      <c r="L72" s="167">
        <f>J73/D73</f>
        <v>0.7051282051282052</v>
      </c>
      <c r="M72" s="101">
        <f>R72</f>
        <v>0.605</v>
      </c>
      <c r="N72" s="163">
        <f>J72-D72</f>
        <v>0</v>
      </c>
      <c r="O72" s="74">
        <f>N72/365</f>
        <v>0</v>
      </c>
      <c r="P72" s="64">
        <v>29.1</v>
      </c>
      <c r="Q72" s="64">
        <v>91.9</v>
      </c>
      <c r="R72" s="66">
        <f>AVERAGE(P72:Q72)/100</f>
        <v>0.605</v>
      </c>
    </row>
    <row r="73" spans="1:18" ht="18.75" customHeight="1">
      <c r="A73" s="82"/>
      <c r="B73" s="100"/>
      <c r="C73" s="120"/>
      <c r="D73" s="3">
        <v>0.078</v>
      </c>
      <c r="E73" s="2"/>
      <c r="F73" s="37"/>
      <c r="G73" s="12"/>
      <c r="H73" s="2"/>
      <c r="I73" s="2"/>
      <c r="J73" s="12">
        <v>0.055</v>
      </c>
      <c r="K73" s="85"/>
      <c r="L73" s="168"/>
      <c r="M73" s="102"/>
      <c r="N73" s="164"/>
      <c r="O73" s="74"/>
      <c r="P73" s="64"/>
      <c r="Q73" s="64"/>
      <c r="R73" s="66"/>
    </row>
    <row r="74" spans="1:18" ht="18.75" customHeight="1">
      <c r="A74" s="82"/>
      <c r="B74" s="126" t="s">
        <v>114</v>
      </c>
      <c r="C74" s="119" t="s">
        <v>31</v>
      </c>
      <c r="D74" s="33"/>
      <c r="E74" s="33"/>
      <c r="F74" s="33"/>
      <c r="G74" s="29"/>
      <c r="H74" s="30"/>
      <c r="I74" s="30"/>
      <c r="J74" s="29"/>
      <c r="K74" s="125">
        <f>J75-D75</f>
        <v>-0.009999999999999995</v>
      </c>
      <c r="L74" s="167">
        <f>J75/D75</f>
        <v>0.8717948717948718</v>
      </c>
      <c r="M74" s="101">
        <f>R74</f>
        <v>0.605</v>
      </c>
      <c r="N74" s="163">
        <f>J74-D74</f>
        <v>0</v>
      </c>
      <c r="O74" s="74">
        <f>N74/365</f>
        <v>0</v>
      </c>
      <c r="P74" s="64">
        <v>29.1</v>
      </c>
      <c r="Q74" s="64">
        <v>91.9</v>
      </c>
      <c r="R74" s="66">
        <f>AVERAGE(P74:Q74)/100</f>
        <v>0.605</v>
      </c>
    </row>
    <row r="75" spans="1:18" ht="18.75" customHeight="1">
      <c r="A75" s="82"/>
      <c r="B75" s="99"/>
      <c r="C75" s="120"/>
      <c r="D75" s="3">
        <v>0.078</v>
      </c>
      <c r="E75" s="2"/>
      <c r="F75" s="2"/>
      <c r="G75" s="12"/>
      <c r="H75" s="2"/>
      <c r="I75" s="2"/>
      <c r="J75" s="12">
        <v>0.068</v>
      </c>
      <c r="K75" s="85"/>
      <c r="L75" s="168"/>
      <c r="M75" s="102"/>
      <c r="N75" s="164"/>
      <c r="O75" s="74"/>
      <c r="P75" s="64"/>
      <c r="Q75" s="64"/>
      <c r="R75" s="66"/>
    </row>
    <row r="76" spans="1:18" ht="18.75" customHeight="1">
      <c r="A76" s="82"/>
      <c r="B76" s="99"/>
      <c r="C76" s="119" t="s">
        <v>22</v>
      </c>
      <c r="D76" s="33"/>
      <c r="E76" s="33"/>
      <c r="F76" s="33"/>
      <c r="G76" s="29"/>
      <c r="H76" s="30"/>
      <c r="I76" s="30"/>
      <c r="J76" s="29"/>
      <c r="K76" s="125">
        <f>J77-D77</f>
        <v>-0.011000000000000003</v>
      </c>
      <c r="L76" s="167">
        <f>J77/D77</f>
        <v>0.828125</v>
      </c>
      <c r="M76" s="101">
        <f>R76</f>
        <v>0.605</v>
      </c>
      <c r="N76" s="163">
        <f>J76-D76</f>
        <v>0</v>
      </c>
      <c r="O76" s="74">
        <f>N76/365</f>
        <v>0</v>
      </c>
      <c r="P76" s="64">
        <v>29.1</v>
      </c>
      <c r="Q76" s="64">
        <v>91.9</v>
      </c>
      <c r="R76" s="66">
        <f>AVERAGE(P76:Q76)/100</f>
        <v>0.605</v>
      </c>
    </row>
    <row r="77" spans="1:18" ht="18.75" customHeight="1">
      <c r="A77" s="82"/>
      <c r="B77" s="100"/>
      <c r="C77" s="120"/>
      <c r="D77" s="3">
        <v>0.064</v>
      </c>
      <c r="E77" s="2"/>
      <c r="F77" s="35"/>
      <c r="G77" s="12"/>
      <c r="H77" s="2"/>
      <c r="I77" s="2"/>
      <c r="J77" s="12">
        <v>0.053</v>
      </c>
      <c r="K77" s="85"/>
      <c r="L77" s="168"/>
      <c r="M77" s="102"/>
      <c r="N77" s="164"/>
      <c r="O77" s="74"/>
      <c r="P77" s="64"/>
      <c r="Q77" s="64"/>
      <c r="R77" s="66"/>
    </row>
    <row r="78" spans="1:18" ht="18.75" customHeight="1">
      <c r="A78" s="82"/>
      <c r="B78" s="126" t="s">
        <v>115</v>
      </c>
      <c r="C78" s="131" t="s">
        <v>41</v>
      </c>
      <c r="D78" s="33"/>
      <c r="E78" s="22"/>
      <c r="F78" s="22"/>
      <c r="G78" s="29"/>
      <c r="H78" s="30"/>
      <c r="I78" s="30"/>
      <c r="J78" s="29"/>
      <c r="K78" s="84">
        <f>J79-D79</f>
        <v>-0.016</v>
      </c>
      <c r="L78" s="167">
        <f>J79/D79</f>
        <v>0.8222222222222222</v>
      </c>
      <c r="M78" s="101">
        <f>R78</f>
        <v>0.616</v>
      </c>
      <c r="N78" s="163">
        <f>J78-D78</f>
        <v>0</v>
      </c>
      <c r="O78" s="74">
        <f>N78/365</f>
        <v>0</v>
      </c>
      <c r="P78" s="64">
        <v>30.9</v>
      </c>
      <c r="Q78" s="64">
        <v>92.3</v>
      </c>
      <c r="R78" s="66">
        <f>AVERAGE(P78:Q78)/100</f>
        <v>0.616</v>
      </c>
    </row>
    <row r="79" spans="1:18" ht="18.75" customHeight="1">
      <c r="A79" s="82"/>
      <c r="B79" s="99"/>
      <c r="C79" s="106"/>
      <c r="D79" s="3">
        <v>0.09</v>
      </c>
      <c r="E79" s="2"/>
      <c r="F79" s="2"/>
      <c r="G79" s="12"/>
      <c r="H79" s="2"/>
      <c r="I79" s="2"/>
      <c r="J79" s="12">
        <v>0.074</v>
      </c>
      <c r="K79" s="85"/>
      <c r="L79" s="168"/>
      <c r="M79" s="102"/>
      <c r="N79" s="164"/>
      <c r="O79" s="74"/>
      <c r="P79" s="64"/>
      <c r="Q79" s="64"/>
      <c r="R79" s="66"/>
    </row>
    <row r="80" spans="1:18" ht="18.75" customHeight="1">
      <c r="A80" s="82"/>
      <c r="B80" s="126" t="s">
        <v>116</v>
      </c>
      <c r="C80" s="119" t="s">
        <v>31</v>
      </c>
      <c r="D80" s="33"/>
      <c r="E80" s="33">
        <v>41334</v>
      </c>
      <c r="F80" s="33"/>
      <c r="G80" s="29"/>
      <c r="H80" s="30"/>
      <c r="I80" s="30"/>
      <c r="J80" s="29"/>
      <c r="K80" s="125">
        <f>J81-D81</f>
        <v>-0.011999999999999997</v>
      </c>
      <c r="L80" s="167">
        <f>J81/D81</f>
        <v>0.8500000000000001</v>
      </c>
      <c r="M80" s="101">
        <f>R80</f>
        <v>0.605</v>
      </c>
      <c r="N80" s="163">
        <f>J80-D80</f>
        <v>0</v>
      </c>
      <c r="O80" s="74">
        <f>N80/365</f>
        <v>0</v>
      </c>
      <c r="P80" s="64">
        <v>29.1</v>
      </c>
      <c r="Q80" s="64">
        <v>91.9</v>
      </c>
      <c r="R80" s="66">
        <f>AVERAGE(P80:Q80)/100</f>
        <v>0.605</v>
      </c>
    </row>
    <row r="81" spans="1:18" ht="18.75" customHeight="1">
      <c r="A81" s="82"/>
      <c r="B81" s="99"/>
      <c r="C81" s="120"/>
      <c r="D81" s="3">
        <v>0.08</v>
      </c>
      <c r="E81" s="2">
        <v>0.08</v>
      </c>
      <c r="F81" s="2"/>
      <c r="G81" s="12"/>
      <c r="H81" s="2"/>
      <c r="I81" s="2"/>
      <c r="J81" s="12">
        <v>0.068</v>
      </c>
      <c r="K81" s="85"/>
      <c r="L81" s="168"/>
      <c r="M81" s="102"/>
      <c r="N81" s="164"/>
      <c r="O81" s="74"/>
      <c r="P81" s="64"/>
      <c r="Q81" s="64"/>
      <c r="R81" s="66"/>
    </row>
    <row r="82" spans="1:18" ht="18.75" customHeight="1">
      <c r="A82" s="82"/>
      <c r="B82" s="99"/>
      <c r="C82" s="119" t="s">
        <v>14</v>
      </c>
      <c r="D82" s="33"/>
      <c r="E82" s="33">
        <v>41334</v>
      </c>
      <c r="F82" s="33"/>
      <c r="G82" s="29"/>
      <c r="H82" s="30"/>
      <c r="I82" s="30"/>
      <c r="J82" s="29"/>
      <c r="K82" s="125">
        <f>J83-D83</f>
        <v>-0.02099999999999999</v>
      </c>
      <c r="L82" s="167">
        <f>J83/D83</f>
        <v>0.7558139534883722</v>
      </c>
      <c r="M82" s="101">
        <f>R82</f>
        <v>0.605</v>
      </c>
      <c r="N82" s="163">
        <f>J82-D82</f>
        <v>0</v>
      </c>
      <c r="O82" s="74">
        <f>N82/365</f>
        <v>0</v>
      </c>
      <c r="P82" s="64">
        <v>29.1</v>
      </c>
      <c r="Q82" s="64">
        <v>91.9</v>
      </c>
      <c r="R82" s="66">
        <f>AVERAGE(P82:Q82)/100</f>
        <v>0.605</v>
      </c>
    </row>
    <row r="83" spans="1:18" ht="18.75" customHeight="1">
      <c r="A83" s="82"/>
      <c r="B83" s="100"/>
      <c r="C83" s="120"/>
      <c r="D83" s="3">
        <v>0.086</v>
      </c>
      <c r="E83" s="2">
        <v>0.07</v>
      </c>
      <c r="F83" s="35"/>
      <c r="G83" s="12"/>
      <c r="H83" s="2"/>
      <c r="I83" s="2"/>
      <c r="J83" s="12">
        <v>0.065</v>
      </c>
      <c r="K83" s="85"/>
      <c r="L83" s="168"/>
      <c r="M83" s="102"/>
      <c r="N83" s="164"/>
      <c r="O83" s="74"/>
      <c r="P83" s="64"/>
      <c r="Q83" s="64"/>
      <c r="R83" s="66"/>
    </row>
    <row r="84" spans="1:18" ht="18.75" customHeight="1">
      <c r="A84" s="82"/>
      <c r="B84" s="126" t="s">
        <v>117</v>
      </c>
      <c r="C84" s="131" t="s">
        <v>118</v>
      </c>
      <c r="D84" s="33"/>
      <c r="E84" s="22"/>
      <c r="F84" s="22"/>
      <c r="G84" s="29"/>
      <c r="H84" s="30"/>
      <c r="I84" s="30"/>
      <c r="J84" s="29"/>
      <c r="K84" s="84">
        <f>J85-D85</f>
        <v>0.0050000000000000044</v>
      </c>
      <c r="L84" s="167">
        <f>J85/D85</f>
        <v>1.0819672131147542</v>
      </c>
      <c r="M84" s="101">
        <f>R84</f>
        <v>0.616</v>
      </c>
      <c r="N84" s="163">
        <f>J84-D84</f>
        <v>0</v>
      </c>
      <c r="O84" s="74">
        <f>N84/365</f>
        <v>0</v>
      </c>
      <c r="P84" s="64">
        <v>30.9</v>
      </c>
      <c r="Q84" s="64">
        <v>92.3</v>
      </c>
      <c r="R84" s="66">
        <f>AVERAGE(P84:Q84)/100</f>
        <v>0.616</v>
      </c>
    </row>
    <row r="85" spans="1:18" ht="18.75" customHeight="1">
      <c r="A85" s="82"/>
      <c r="B85" s="99"/>
      <c r="C85" s="106"/>
      <c r="D85" s="3">
        <v>0.061</v>
      </c>
      <c r="E85" s="2"/>
      <c r="F85" s="2"/>
      <c r="G85" s="12"/>
      <c r="H85" s="2"/>
      <c r="I85" s="2"/>
      <c r="J85" s="12">
        <v>0.066</v>
      </c>
      <c r="K85" s="85"/>
      <c r="L85" s="168"/>
      <c r="M85" s="102"/>
      <c r="N85" s="164"/>
      <c r="O85" s="74"/>
      <c r="P85" s="64"/>
      <c r="Q85" s="64"/>
      <c r="R85" s="66"/>
    </row>
    <row r="86" spans="1:18" ht="18.75" customHeight="1">
      <c r="A86" s="82"/>
      <c r="B86" s="126" t="s">
        <v>119</v>
      </c>
      <c r="C86" s="131" t="s">
        <v>31</v>
      </c>
      <c r="D86" s="33"/>
      <c r="E86" s="22"/>
      <c r="F86" s="22"/>
      <c r="G86" s="29"/>
      <c r="H86" s="30"/>
      <c r="I86" s="30"/>
      <c r="J86" s="29"/>
      <c r="K86" s="84">
        <f>J87-D87</f>
        <v>-0.0020000000000000018</v>
      </c>
      <c r="L86" s="167">
        <f>J87/D87</f>
        <v>0.9705882352941176</v>
      </c>
      <c r="M86" s="101">
        <f>R86</f>
        <v>0.616</v>
      </c>
      <c r="N86" s="163">
        <f>J86-D86</f>
        <v>0</v>
      </c>
      <c r="O86" s="74">
        <f>N86/365</f>
        <v>0</v>
      </c>
      <c r="P86" s="64">
        <v>30.9</v>
      </c>
      <c r="Q86" s="64">
        <v>92.3</v>
      </c>
      <c r="R86" s="66">
        <f>AVERAGE(P86:Q86)/100</f>
        <v>0.616</v>
      </c>
    </row>
    <row r="87" spans="1:21" ht="18.75" customHeight="1" thickBot="1">
      <c r="A87" s="83"/>
      <c r="B87" s="130"/>
      <c r="C87" s="91"/>
      <c r="D87" s="6">
        <v>0.068</v>
      </c>
      <c r="E87" s="8"/>
      <c r="F87" s="8"/>
      <c r="G87" s="18"/>
      <c r="H87" s="8"/>
      <c r="I87" s="8"/>
      <c r="J87" s="18">
        <v>0.066</v>
      </c>
      <c r="K87" s="92"/>
      <c r="L87" s="169"/>
      <c r="M87" s="103"/>
      <c r="N87" s="164"/>
      <c r="O87" s="74"/>
      <c r="P87" s="64"/>
      <c r="Q87" s="64"/>
      <c r="R87" s="66"/>
      <c r="S87" s="81">
        <f>MEDIAN(D22:D87)</f>
        <v>0.086</v>
      </c>
      <c r="T87" s="81">
        <f>MEDIAN(J22:J87)</f>
        <v>0.064</v>
      </c>
      <c r="U87" s="81">
        <f>T87-S87</f>
        <v>-0.021999999999999992</v>
      </c>
    </row>
    <row r="88" spans="1:18" ht="18.75" customHeight="1">
      <c r="A88" s="97" t="s">
        <v>85</v>
      </c>
      <c r="B88" s="99" t="s">
        <v>29</v>
      </c>
      <c r="C88" s="119" t="s">
        <v>1</v>
      </c>
      <c r="D88" s="33"/>
      <c r="E88" s="33">
        <v>40789</v>
      </c>
      <c r="F88" s="33">
        <v>40859</v>
      </c>
      <c r="G88" s="29">
        <v>41321</v>
      </c>
      <c r="H88" s="29">
        <v>41673</v>
      </c>
      <c r="I88" s="29"/>
      <c r="J88" s="29"/>
      <c r="K88" s="125">
        <f>J89-D89</f>
        <v>-0.013999999999999999</v>
      </c>
      <c r="L88" s="178">
        <f>J89/D89</f>
        <v>0.78125</v>
      </c>
      <c r="M88" s="110">
        <f>R88</f>
        <v>0.605</v>
      </c>
      <c r="N88" s="163">
        <f>J88-D88</f>
        <v>0</v>
      </c>
      <c r="O88" s="65">
        <f>N88/365</f>
        <v>0</v>
      </c>
      <c r="P88" s="64">
        <v>29.1</v>
      </c>
      <c r="Q88" s="64">
        <v>91.9</v>
      </c>
      <c r="R88" s="66">
        <f>AVERAGE(P88:Q88)/100</f>
        <v>0.605</v>
      </c>
    </row>
    <row r="89" spans="1:18" ht="18.75" customHeight="1">
      <c r="A89" s="97"/>
      <c r="B89" s="100"/>
      <c r="C89" s="120"/>
      <c r="D89" s="2">
        <v>0.064</v>
      </c>
      <c r="E89" s="2">
        <v>0.075</v>
      </c>
      <c r="F89" s="2">
        <v>0.053</v>
      </c>
      <c r="G89" s="5">
        <v>0.1</v>
      </c>
      <c r="H89" s="12">
        <v>0.08</v>
      </c>
      <c r="I89" s="12"/>
      <c r="J89" s="12">
        <v>0.05</v>
      </c>
      <c r="K89" s="85"/>
      <c r="L89" s="168"/>
      <c r="M89" s="102"/>
      <c r="N89" s="164"/>
      <c r="O89" s="65"/>
      <c r="P89" s="64"/>
      <c r="Q89" s="64"/>
      <c r="R89" s="66"/>
    </row>
    <row r="90" spans="1:18" ht="18.75" customHeight="1">
      <c r="A90" s="97"/>
      <c r="B90" s="99" t="s">
        <v>30</v>
      </c>
      <c r="C90" s="119" t="s">
        <v>14</v>
      </c>
      <c r="D90" s="33"/>
      <c r="E90" s="33">
        <v>40787</v>
      </c>
      <c r="F90" s="33">
        <v>40873</v>
      </c>
      <c r="G90" s="29">
        <v>41673</v>
      </c>
      <c r="H90" s="30"/>
      <c r="I90" s="30"/>
      <c r="J90" s="29"/>
      <c r="K90" s="125">
        <f>J91-D91</f>
        <v>-0.012999999999999998</v>
      </c>
      <c r="L90" s="167">
        <f>J91/D91</f>
        <v>0.7936507936507937</v>
      </c>
      <c r="M90" s="101">
        <f>R90</f>
        <v>0.605</v>
      </c>
      <c r="N90" s="163">
        <f>J90-D90</f>
        <v>0</v>
      </c>
      <c r="O90" s="65">
        <f>N90/365</f>
        <v>0</v>
      </c>
      <c r="P90" s="64">
        <v>29.1</v>
      </c>
      <c r="Q90" s="64">
        <v>91.9</v>
      </c>
      <c r="R90" s="66">
        <f>AVERAGE(P90:Q90)/100</f>
        <v>0.605</v>
      </c>
    </row>
    <row r="91" spans="1:18" ht="18.75" customHeight="1">
      <c r="A91" s="97"/>
      <c r="B91" s="99"/>
      <c r="C91" s="120"/>
      <c r="D91" s="3">
        <v>0.063</v>
      </c>
      <c r="E91" s="2">
        <v>0.049</v>
      </c>
      <c r="F91" s="2">
        <v>0.052</v>
      </c>
      <c r="G91" s="12">
        <v>0.05</v>
      </c>
      <c r="H91" s="2"/>
      <c r="I91" s="2"/>
      <c r="J91" s="12">
        <v>0.05</v>
      </c>
      <c r="K91" s="85"/>
      <c r="L91" s="168"/>
      <c r="M91" s="102"/>
      <c r="N91" s="164"/>
      <c r="O91" s="65"/>
      <c r="P91" s="64"/>
      <c r="Q91" s="64"/>
      <c r="R91" s="66"/>
    </row>
    <row r="92" spans="1:18" ht="18.75" customHeight="1">
      <c r="A92" s="97"/>
      <c r="B92" s="99"/>
      <c r="C92" s="131" t="s">
        <v>59</v>
      </c>
      <c r="D92" s="33"/>
      <c r="E92" s="33">
        <v>40873</v>
      </c>
      <c r="F92" s="33">
        <v>41557</v>
      </c>
      <c r="G92" s="29">
        <v>41673</v>
      </c>
      <c r="H92" s="30"/>
      <c r="I92" s="30"/>
      <c r="J92" s="29"/>
      <c r="K92" s="125">
        <f>J93-D93</f>
        <v>-0.017</v>
      </c>
      <c r="L92" s="167">
        <f>J93/D93</f>
        <v>0.746268656716418</v>
      </c>
      <c r="M92" s="101">
        <f>R92</f>
        <v>0.605</v>
      </c>
      <c r="N92" s="163">
        <f>J92-D92</f>
        <v>0</v>
      </c>
      <c r="O92" s="65">
        <f>N92/365</f>
        <v>0</v>
      </c>
      <c r="P92" s="64">
        <v>29.1</v>
      </c>
      <c r="Q92" s="64">
        <v>91.9</v>
      </c>
      <c r="R92" s="66">
        <f>AVERAGE(P92:Q92)/100</f>
        <v>0.605</v>
      </c>
    </row>
    <row r="93" spans="1:18" ht="18.75" customHeight="1">
      <c r="A93" s="97"/>
      <c r="B93" s="100"/>
      <c r="C93" s="131"/>
      <c r="D93" s="2">
        <v>0.067</v>
      </c>
      <c r="E93" s="2">
        <v>0.066</v>
      </c>
      <c r="F93" s="35">
        <v>0.05</v>
      </c>
      <c r="G93" s="12">
        <v>0.05</v>
      </c>
      <c r="H93" s="2"/>
      <c r="I93" s="2"/>
      <c r="J93" s="12">
        <v>0.05</v>
      </c>
      <c r="K93" s="85"/>
      <c r="L93" s="168"/>
      <c r="M93" s="102"/>
      <c r="N93" s="164"/>
      <c r="O93" s="65"/>
      <c r="P93" s="64"/>
      <c r="Q93" s="64"/>
      <c r="R93" s="66"/>
    </row>
    <row r="94" spans="1:18" ht="18.75" customHeight="1">
      <c r="A94" s="97"/>
      <c r="B94" s="126" t="s">
        <v>35</v>
      </c>
      <c r="C94" s="90" t="s">
        <v>32</v>
      </c>
      <c r="D94" s="22"/>
      <c r="E94" s="22">
        <v>40859</v>
      </c>
      <c r="F94" s="23">
        <v>41321</v>
      </c>
      <c r="G94" s="23">
        <v>41673</v>
      </c>
      <c r="H94" s="25"/>
      <c r="I94" s="25"/>
      <c r="J94" s="23"/>
      <c r="K94" s="84">
        <f>J95-D95</f>
        <v>-0.07599999999999998</v>
      </c>
      <c r="L94" s="167">
        <f>J95/D95</f>
        <v>0.47945205479452063</v>
      </c>
      <c r="M94" s="101">
        <f>R94</f>
        <v>0.616</v>
      </c>
      <c r="N94" s="163">
        <f>J94-D94</f>
        <v>0</v>
      </c>
      <c r="O94" s="65">
        <f>N94/365</f>
        <v>0</v>
      </c>
      <c r="P94" s="64">
        <v>30.9</v>
      </c>
      <c r="Q94" s="64">
        <v>92.3</v>
      </c>
      <c r="R94" s="66">
        <f>AVERAGE(P94:Q94)/100</f>
        <v>0.616</v>
      </c>
    </row>
    <row r="95" spans="1:18" ht="18.75" customHeight="1">
      <c r="A95" s="97"/>
      <c r="B95" s="99"/>
      <c r="C95" s="131"/>
      <c r="D95" s="2">
        <v>0.146</v>
      </c>
      <c r="E95" s="2">
        <v>0.156</v>
      </c>
      <c r="F95" s="12">
        <v>0.08</v>
      </c>
      <c r="G95" s="12">
        <v>0.07</v>
      </c>
      <c r="H95" s="2"/>
      <c r="I95" s="2"/>
      <c r="J95" s="12">
        <v>0.07</v>
      </c>
      <c r="K95" s="85"/>
      <c r="L95" s="168"/>
      <c r="M95" s="102"/>
      <c r="N95" s="164"/>
      <c r="O95" s="65"/>
      <c r="P95" s="64"/>
      <c r="Q95" s="64"/>
      <c r="R95" s="66"/>
    </row>
    <row r="96" spans="1:18" ht="18.75" customHeight="1">
      <c r="A96" s="97"/>
      <c r="B96" s="99"/>
      <c r="C96" s="90" t="s">
        <v>22</v>
      </c>
      <c r="D96" s="22"/>
      <c r="E96" s="22">
        <v>40859</v>
      </c>
      <c r="F96" s="29">
        <v>41673</v>
      </c>
      <c r="G96" s="25"/>
      <c r="H96" s="30"/>
      <c r="I96" s="30"/>
      <c r="J96" s="29"/>
      <c r="K96" s="84">
        <f>J97-D97</f>
        <v>-0.017</v>
      </c>
      <c r="L96" s="167">
        <f>J97/D97</f>
        <v>0.746268656716418</v>
      </c>
      <c r="M96" s="101">
        <f>R96</f>
        <v>0.616</v>
      </c>
      <c r="N96" s="163">
        <f>J96-D96</f>
        <v>0</v>
      </c>
      <c r="O96" s="65">
        <f>N96/365</f>
        <v>0</v>
      </c>
      <c r="P96" s="64">
        <v>30.9</v>
      </c>
      <c r="Q96" s="64">
        <v>92.3</v>
      </c>
      <c r="R96" s="66">
        <f>AVERAGE(P96:Q96)/100</f>
        <v>0.616</v>
      </c>
    </row>
    <row r="97" spans="1:18" ht="18.75" customHeight="1">
      <c r="A97" s="97"/>
      <c r="B97" s="99"/>
      <c r="C97" s="106"/>
      <c r="D97" s="2">
        <v>0.067</v>
      </c>
      <c r="E97" s="2">
        <v>0.046</v>
      </c>
      <c r="F97" s="12">
        <v>0.07</v>
      </c>
      <c r="G97" s="2"/>
      <c r="H97" s="2"/>
      <c r="I97" s="2"/>
      <c r="J97" s="12">
        <v>0.05</v>
      </c>
      <c r="K97" s="85"/>
      <c r="L97" s="168"/>
      <c r="M97" s="102"/>
      <c r="N97" s="164"/>
      <c r="O97" s="65"/>
      <c r="P97" s="64"/>
      <c r="Q97" s="64"/>
      <c r="R97" s="66"/>
    </row>
    <row r="98" spans="1:18" ht="18.75" customHeight="1">
      <c r="A98" s="97"/>
      <c r="B98" s="99"/>
      <c r="C98" s="131" t="s">
        <v>31</v>
      </c>
      <c r="D98" s="22"/>
      <c r="E98" s="29">
        <v>41673</v>
      </c>
      <c r="F98" s="25"/>
      <c r="G98" s="25"/>
      <c r="H98" s="30"/>
      <c r="I98" s="30"/>
      <c r="J98" s="29"/>
      <c r="K98" s="84">
        <f>J99-D99</f>
        <v>0.003999999999999997</v>
      </c>
      <c r="L98" s="167">
        <f>J99/D99</f>
        <v>1.0714285714285714</v>
      </c>
      <c r="M98" s="101">
        <f>R98</f>
        <v>0.616</v>
      </c>
      <c r="N98" s="163">
        <f>J98-D98</f>
        <v>0</v>
      </c>
      <c r="O98" s="65">
        <f>N98/365</f>
        <v>0</v>
      </c>
      <c r="P98" s="64">
        <v>30.9</v>
      </c>
      <c r="Q98" s="64">
        <v>92.3</v>
      </c>
      <c r="R98" s="66">
        <f>AVERAGE(P98:Q98)/100</f>
        <v>0.616</v>
      </c>
    </row>
    <row r="99" spans="1:18" ht="18.75" customHeight="1">
      <c r="A99" s="97"/>
      <c r="B99" s="100"/>
      <c r="C99" s="106"/>
      <c r="D99" s="2">
        <v>0.056</v>
      </c>
      <c r="E99" s="12">
        <v>0.07</v>
      </c>
      <c r="F99" s="2"/>
      <c r="G99" s="2"/>
      <c r="H99" s="2"/>
      <c r="I99" s="2"/>
      <c r="J99" s="12">
        <v>0.06</v>
      </c>
      <c r="K99" s="85"/>
      <c r="L99" s="168"/>
      <c r="M99" s="102"/>
      <c r="N99" s="164"/>
      <c r="O99" s="65"/>
      <c r="P99" s="64"/>
      <c r="Q99" s="64"/>
      <c r="R99" s="66"/>
    </row>
    <row r="100" spans="1:18" ht="18.75" customHeight="1">
      <c r="A100" s="97"/>
      <c r="B100" s="126" t="s">
        <v>36</v>
      </c>
      <c r="C100" s="131" t="s">
        <v>31</v>
      </c>
      <c r="D100" s="22"/>
      <c r="E100" s="22">
        <v>40806</v>
      </c>
      <c r="F100" s="22">
        <v>40859</v>
      </c>
      <c r="G100" s="29">
        <v>41673</v>
      </c>
      <c r="H100" s="30"/>
      <c r="I100" s="30"/>
      <c r="J100" s="29"/>
      <c r="K100" s="84">
        <f>J101-D101</f>
        <v>-0.017</v>
      </c>
      <c r="L100" s="167">
        <f>J101/D101</f>
        <v>0.7792207792207791</v>
      </c>
      <c r="M100" s="101">
        <f>R100</f>
        <v>0.616</v>
      </c>
      <c r="N100" s="163">
        <f>J100-D100</f>
        <v>0</v>
      </c>
      <c r="O100" s="65">
        <f>N100/365</f>
        <v>0</v>
      </c>
      <c r="P100" s="64">
        <v>30.9</v>
      </c>
      <c r="Q100" s="64">
        <v>92.3</v>
      </c>
      <c r="R100" s="66">
        <f>AVERAGE(P100:Q100)/100</f>
        <v>0.616</v>
      </c>
    </row>
    <row r="101" spans="1:18" ht="18.75" customHeight="1">
      <c r="A101" s="97"/>
      <c r="B101" s="99"/>
      <c r="C101" s="106"/>
      <c r="D101" s="2">
        <v>0.077</v>
      </c>
      <c r="E101" s="2">
        <v>0.065</v>
      </c>
      <c r="F101" s="2">
        <v>0.066</v>
      </c>
      <c r="G101" s="12">
        <v>0.07</v>
      </c>
      <c r="H101" s="2"/>
      <c r="I101" s="2"/>
      <c r="J101" s="12">
        <v>0.06</v>
      </c>
      <c r="K101" s="85"/>
      <c r="L101" s="168"/>
      <c r="M101" s="102"/>
      <c r="N101" s="164"/>
      <c r="O101" s="65"/>
      <c r="P101" s="64"/>
      <c r="Q101" s="64"/>
      <c r="R101" s="66"/>
    </row>
    <row r="102" spans="1:18" ht="18.75" customHeight="1">
      <c r="A102" s="97"/>
      <c r="B102" s="99"/>
      <c r="C102" s="90" t="s">
        <v>33</v>
      </c>
      <c r="D102" s="22"/>
      <c r="E102" s="22">
        <v>40859</v>
      </c>
      <c r="F102" s="23">
        <v>41321</v>
      </c>
      <c r="G102" s="29">
        <v>41673</v>
      </c>
      <c r="H102" s="38"/>
      <c r="I102" s="38"/>
      <c r="J102" s="29"/>
      <c r="K102" s="84">
        <f>J103-D103</f>
        <v>-0.21400000000000002</v>
      </c>
      <c r="L102" s="167">
        <f>J103/D103</f>
        <v>0.1893939393939394</v>
      </c>
      <c r="M102" s="101">
        <f>R102</f>
        <v>0.622</v>
      </c>
      <c r="N102" s="163">
        <f>J102-D102</f>
        <v>0</v>
      </c>
      <c r="O102" s="65">
        <f>N102/365</f>
        <v>0</v>
      </c>
      <c r="P102" s="64">
        <v>31.9</v>
      </c>
      <c r="Q102" s="64">
        <v>92.5</v>
      </c>
      <c r="R102" s="66">
        <f>AVERAGE(P102:Q102)/100</f>
        <v>0.622</v>
      </c>
    </row>
    <row r="103" spans="1:18" ht="18.75" customHeight="1">
      <c r="A103" s="97"/>
      <c r="B103" s="100"/>
      <c r="C103" s="106"/>
      <c r="D103" s="2">
        <v>0.264</v>
      </c>
      <c r="E103" s="2">
        <v>0.237</v>
      </c>
      <c r="F103" s="12">
        <v>0.08</v>
      </c>
      <c r="G103" s="12">
        <v>0.06</v>
      </c>
      <c r="H103" s="34"/>
      <c r="I103" s="34"/>
      <c r="J103" s="12">
        <v>0.05</v>
      </c>
      <c r="K103" s="85"/>
      <c r="L103" s="168"/>
      <c r="M103" s="102"/>
      <c r="N103" s="164"/>
      <c r="O103" s="65"/>
      <c r="P103" s="64"/>
      <c r="Q103" s="64"/>
      <c r="R103" s="66"/>
    </row>
    <row r="104" spans="1:18" ht="18.75" customHeight="1">
      <c r="A104" s="97" t="s">
        <v>98</v>
      </c>
      <c r="B104" s="94" t="s">
        <v>2</v>
      </c>
      <c r="C104" s="131" t="s">
        <v>18</v>
      </c>
      <c r="D104" s="39"/>
      <c r="E104" s="40">
        <v>41310</v>
      </c>
      <c r="F104" s="36"/>
      <c r="G104" s="36"/>
      <c r="H104" s="36"/>
      <c r="I104" s="36"/>
      <c r="J104" s="40"/>
      <c r="K104" s="125">
        <f>J105-D105</f>
        <v>-0.13599999999999998</v>
      </c>
      <c r="L104" s="167">
        <f>J105/D105</f>
        <v>0.33658536585365856</v>
      </c>
      <c r="M104" s="101">
        <f>R104</f>
        <v>0.605</v>
      </c>
      <c r="N104" s="163">
        <f>J104-D104</f>
        <v>0</v>
      </c>
      <c r="O104" s="65">
        <f>N104/365</f>
        <v>0</v>
      </c>
      <c r="P104" s="64">
        <v>29.1</v>
      </c>
      <c r="Q104" s="64">
        <v>91.9</v>
      </c>
      <c r="R104" s="66">
        <f>AVERAGE(P104:Q104)/100</f>
        <v>0.605</v>
      </c>
    </row>
    <row r="105" spans="1:18" ht="18.75" customHeight="1">
      <c r="A105" s="97"/>
      <c r="B105" s="95"/>
      <c r="C105" s="106"/>
      <c r="D105" s="2">
        <v>0.205</v>
      </c>
      <c r="E105" s="12">
        <v>0.07</v>
      </c>
      <c r="F105" s="41"/>
      <c r="G105" s="41"/>
      <c r="H105" s="41"/>
      <c r="I105" s="41"/>
      <c r="J105" s="12">
        <v>0.069</v>
      </c>
      <c r="K105" s="85"/>
      <c r="L105" s="168"/>
      <c r="M105" s="102"/>
      <c r="N105" s="164"/>
      <c r="O105" s="65"/>
      <c r="P105" s="64"/>
      <c r="Q105" s="64"/>
      <c r="R105" s="66"/>
    </row>
    <row r="106" spans="1:18" ht="18.75" customHeight="1">
      <c r="A106" s="97"/>
      <c r="B106" s="95"/>
      <c r="C106" s="90" t="s">
        <v>14</v>
      </c>
      <c r="D106" s="22"/>
      <c r="E106" s="23">
        <v>41551</v>
      </c>
      <c r="F106" s="23">
        <v>41675</v>
      </c>
      <c r="G106" s="23"/>
      <c r="H106" s="38"/>
      <c r="I106" s="38"/>
      <c r="J106" s="40"/>
      <c r="K106" s="84">
        <f>J107-D107</f>
        <v>-0.017</v>
      </c>
      <c r="L106" s="167">
        <f>J107/D107</f>
        <v>0.8131868131868132</v>
      </c>
      <c r="M106" s="101">
        <f>R106</f>
        <v>0.605</v>
      </c>
      <c r="N106" s="163">
        <f>J106-D106</f>
        <v>0</v>
      </c>
      <c r="O106" s="65">
        <f>N106/365</f>
        <v>0</v>
      </c>
      <c r="P106" s="64">
        <v>29.1</v>
      </c>
      <c r="Q106" s="64">
        <v>91.9</v>
      </c>
      <c r="R106" s="66">
        <f>AVERAGE(P106:Q106)/100</f>
        <v>0.605</v>
      </c>
    </row>
    <row r="107" spans="1:18" ht="18.75" customHeight="1">
      <c r="A107" s="97"/>
      <c r="B107" s="96"/>
      <c r="C107" s="106"/>
      <c r="D107" s="2">
        <v>0.091</v>
      </c>
      <c r="E107" s="12">
        <v>0.06</v>
      </c>
      <c r="F107" s="12">
        <v>0.05</v>
      </c>
      <c r="G107" s="12"/>
      <c r="H107" s="34"/>
      <c r="I107" s="34"/>
      <c r="J107" s="12">
        <v>0.074</v>
      </c>
      <c r="K107" s="85"/>
      <c r="L107" s="168"/>
      <c r="M107" s="102"/>
      <c r="N107" s="164"/>
      <c r="O107" s="65"/>
      <c r="P107" s="64"/>
      <c r="Q107" s="64"/>
      <c r="R107" s="66"/>
    </row>
    <row r="108" spans="1:18" ht="18.75" customHeight="1">
      <c r="A108" s="97"/>
      <c r="B108" s="126" t="s">
        <v>3</v>
      </c>
      <c r="C108" s="90" t="s">
        <v>19</v>
      </c>
      <c r="D108" s="43"/>
      <c r="E108" s="43">
        <v>40786</v>
      </c>
      <c r="F108" s="59">
        <v>41310</v>
      </c>
      <c r="G108" s="58"/>
      <c r="H108" s="58"/>
      <c r="I108" s="45"/>
      <c r="J108" s="40"/>
      <c r="K108" s="84">
        <f>J109-D109</f>
        <v>0.00899999999999998</v>
      </c>
      <c r="L108" s="167">
        <f>J109/D109</f>
        <v>1.0656934306569341</v>
      </c>
      <c r="M108" s="101">
        <f>R108</f>
        <v>0.605</v>
      </c>
      <c r="N108" s="163">
        <f>J108-D108</f>
        <v>0</v>
      </c>
      <c r="O108" s="65">
        <f>N108/365</f>
        <v>0</v>
      </c>
      <c r="P108" s="64">
        <v>29.1</v>
      </c>
      <c r="Q108" s="64">
        <v>91.9</v>
      </c>
      <c r="R108" s="66">
        <f>AVERAGE(P108:Q108)/100</f>
        <v>0.605</v>
      </c>
    </row>
    <row r="109" spans="1:21" ht="18.75" customHeight="1" thickBot="1">
      <c r="A109" s="98"/>
      <c r="B109" s="130"/>
      <c r="C109" s="91"/>
      <c r="D109" s="8">
        <v>0.137</v>
      </c>
      <c r="E109" s="6">
        <v>0.11</v>
      </c>
      <c r="F109" s="18">
        <v>0.14</v>
      </c>
      <c r="G109" s="32"/>
      <c r="H109" s="32"/>
      <c r="I109" s="32"/>
      <c r="J109" s="12">
        <v>0.146</v>
      </c>
      <c r="K109" s="92"/>
      <c r="L109" s="169"/>
      <c r="M109" s="103"/>
      <c r="N109" s="164"/>
      <c r="O109" s="65"/>
      <c r="P109" s="64"/>
      <c r="Q109" s="64"/>
      <c r="R109" s="66"/>
      <c r="S109" s="81">
        <f>MEDIAN(D88:D109)</f>
        <v>0.077</v>
      </c>
      <c r="T109" s="81">
        <f>MEDIAN(J88:J109)</f>
        <v>0.06</v>
      </c>
      <c r="U109" s="81">
        <f>T109-S109</f>
        <v>-0.017</v>
      </c>
    </row>
    <row r="110" spans="1:18" ht="18.75" customHeight="1">
      <c r="A110" s="132" t="s">
        <v>60</v>
      </c>
      <c r="B110" s="134" t="s">
        <v>4</v>
      </c>
      <c r="C110" s="140" t="s">
        <v>87</v>
      </c>
      <c r="D110" s="49"/>
      <c r="E110" s="50">
        <v>41308</v>
      </c>
      <c r="F110" s="50">
        <v>41673</v>
      </c>
      <c r="G110" s="21"/>
      <c r="H110" s="21"/>
      <c r="I110" s="30"/>
      <c r="J110" s="44"/>
      <c r="K110" s="136">
        <f>J111-D111</f>
        <v>-0.084</v>
      </c>
      <c r="L110" s="170">
        <f>J111/D111</f>
        <v>0.4878048780487805</v>
      </c>
      <c r="M110" s="109">
        <f>R110</f>
        <v>0.616</v>
      </c>
      <c r="N110" s="163">
        <f>J110-D110</f>
        <v>0</v>
      </c>
      <c r="O110" s="65">
        <f>N110/365</f>
        <v>0</v>
      </c>
      <c r="P110" s="64">
        <v>30.9</v>
      </c>
      <c r="Q110" s="64">
        <v>92.3</v>
      </c>
      <c r="R110" s="66">
        <f>AVERAGE(P110:Q110)/100</f>
        <v>0.616</v>
      </c>
    </row>
    <row r="111" spans="1:18" ht="18.75" customHeight="1">
      <c r="A111" s="97"/>
      <c r="B111" s="100"/>
      <c r="C111" s="141"/>
      <c r="D111" s="2">
        <v>0.164</v>
      </c>
      <c r="E111" s="12">
        <v>0.11</v>
      </c>
      <c r="F111" s="5">
        <v>0.1</v>
      </c>
      <c r="G111" s="2"/>
      <c r="H111" s="2"/>
      <c r="I111" s="2"/>
      <c r="J111" s="5">
        <v>0.08</v>
      </c>
      <c r="K111" s="85"/>
      <c r="L111" s="168"/>
      <c r="M111" s="102"/>
      <c r="N111" s="164"/>
      <c r="O111" s="65"/>
      <c r="P111" s="64"/>
      <c r="Q111" s="64"/>
      <c r="R111" s="66"/>
    </row>
    <row r="112" spans="1:18" ht="18.75" customHeight="1">
      <c r="A112" s="97"/>
      <c r="B112" s="126" t="s">
        <v>5</v>
      </c>
      <c r="C112" s="139" t="s">
        <v>14</v>
      </c>
      <c r="D112" s="43"/>
      <c r="E112" s="43">
        <v>40830</v>
      </c>
      <c r="F112" s="44">
        <v>41308</v>
      </c>
      <c r="G112" s="44">
        <v>41673</v>
      </c>
      <c r="H112" s="25"/>
      <c r="I112" s="25"/>
      <c r="J112" s="44"/>
      <c r="K112" s="84">
        <f>J113-D113</f>
        <v>-0.293</v>
      </c>
      <c r="L112" s="167">
        <f>J113/D113</f>
        <v>0.16997167138810199</v>
      </c>
      <c r="M112" s="101">
        <f>R112</f>
        <v>0.616</v>
      </c>
      <c r="N112" s="163">
        <f>J112-D112</f>
        <v>0</v>
      </c>
      <c r="O112" s="65">
        <f>N112/365</f>
        <v>0</v>
      </c>
      <c r="P112" s="64">
        <v>30.9</v>
      </c>
      <c r="Q112" s="64">
        <v>92.3</v>
      </c>
      <c r="R112" s="66">
        <f>AVERAGE(P112:Q112)/100</f>
        <v>0.616</v>
      </c>
    </row>
    <row r="113" spans="1:18" ht="18.75" customHeight="1">
      <c r="A113" s="97"/>
      <c r="B113" s="100"/>
      <c r="C113" s="120"/>
      <c r="D113" s="3">
        <v>0.353</v>
      </c>
      <c r="E113" s="3">
        <v>0.15</v>
      </c>
      <c r="F113" s="5">
        <v>0.1</v>
      </c>
      <c r="G113" s="5">
        <v>0.07</v>
      </c>
      <c r="H113" s="2"/>
      <c r="I113" s="2"/>
      <c r="J113" s="5">
        <v>0.06</v>
      </c>
      <c r="K113" s="85"/>
      <c r="L113" s="168"/>
      <c r="M113" s="102"/>
      <c r="N113" s="164"/>
      <c r="O113" s="65"/>
      <c r="P113" s="64"/>
      <c r="Q113" s="64"/>
      <c r="R113" s="66"/>
    </row>
    <row r="114" spans="1:18" ht="18.75" customHeight="1">
      <c r="A114" s="97"/>
      <c r="B114" s="126" t="s">
        <v>6</v>
      </c>
      <c r="C114" s="144" t="s">
        <v>15</v>
      </c>
      <c r="D114" s="43"/>
      <c r="E114" s="44">
        <v>41308</v>
      </c>
      <c r="F114" s="44">
        <v>41673</v>
      </c>
      <c r="G114" s="27"/>
      <c r="H114" s="27"/>
      <c r="I114" s="27"/>
      <c r="J114" s="44"/>
      <c r="K114" s="84">
        <f>J115-D115</f>
        <v>-0.05099999999999999</v>
      </c>
      <c r="L114" s="167">
        <f>J115/D115</f>
        <v>0.578512396694215</v>
      </c>
      <c r="M114" s="101">
        <f>R114</f>
        <v>0.6285000000000001</v>
      </c>
      <c r="N114" s="163">
        <f>J114-D114</f>
        <v>0</v>
      </c>
      <c r="O114" s="65">
        <f>N114/365</f>
        <v>0</v>
      </c>
      <c r="P114" s="65">
        <v>33</v>
      </c>
      <c r="Q114" s="64">
        <v>92.7</v>
      </c>
      <c r="R114" s="66">
        <f>AVERAGE(P114:Q114)/100</f>
        <v>0.6285000000000001</v>
      </c>
    </row>
    <row r="115" spans="1:18" ht="18.75" customHeight="1">
      <c r="A115" s="97"/>
      <c r="B115" s="99"/>
      <c r="C115" s="141"/>
      <c r="D115" s="3">
        <v>0.121</v>
      </c>
      <c r="E115" s="5">
        <v>0.12</v>
      </c>
      <c r="F115" s="5">
        <v>0.08</v>
      </c>
      <c r="G115" s="4"/>
      <c r="H115" s="4"/>
      <c r="I115" s="4"/>
      <c r="J115" s="5">
        <v>0.07</v>
      </c>
      <c r="K115" s="85"/>
      <c r="L115" s="168"/>
      <c r="M115" s="102"/>
      <c r="N115" s="164"/>
      <c r="O115" s="65"/>
      <c r="P115" s="64"/>
      <c r="Q115" s="64"/>
      <c r="R115" s="66"/>
    </row>
    <row r="116" spans="1:18" ht="18.75" customHeight="1">
      <c r="A116" s="97"/>
      <c r="B116" s="99"/>
      <c r="C116" s="90" t="s">
        <v>28</v>
      </c>
      <c r="D116" s="43"/>
      <c r="E116" s="44">
        <v>41308</v>
      </c>
      <c r="F116" s="44">
        <v>41673</v>
      </c>
      <c r="G116" s="27"/>
      <c r="H116" s="27"/>
      <c r="I116" s="27"/>
      <c r="J116" s="44"/>
      <c r="K116" s="84">
        <f>J117-D117</f>
        <v>-0.14900000000000002</v>
      </c>
      <c r="L116" s="167">
        <f>J117/D117</f>
        <v>0.25125628140703515</v>
      </c>
      <c r="M116" s="101">
        <f>R116</f>
        <v>0.6285000000000001</v>
      </c>
      <c r="N116" s="163">
        <f>J116-D116</f>
        <v>0</v>
      </c>
      <c r="O116" s="65">
        <f>N116/365</f>
        <v>0</v>
      </c>
      <c r="P116" s="65">
        <v>33</v>
      </c>
      <c r="Q116" s="64">
        <v>92.7</v>
      </c>
      <c r="R116" s="66">
        <f>AVERAGE(P116:Q116)/100</f>
        <v>0.6285000000000001</v>
      </c>
    </row>
    <row r="117" spans="1:18" ht="18.75" customHeight="1">
      <c r="A117" s="97"/>
      <c r="B117" s="100"/>
      <c r="C117" s="106"/>
      <c r="D117" s="2">
        <v>0.199</v>
      </c>
      <c r="E117" s="12">
        <v>0.07</v>
      </c>
      <c r="F117" s="12">
        <v>0.06</v>
      </c>
      <c r="G117" s="4"/>
      <c r="H117" s="4"/>
      <c r="I117" s="4"/>
      <c r="J117" s="5">
        <v>0.05</v>
      </c>
      <c r="K117" s="85"/>
      <c r="L117" s="168"/>
      <c r="M117" s="102"/>
      <c r="N117" s="164"/>
      <c r="O117" s="65"/>
      <c r="P117" s="64"/>
      <c r="Q117" s="64"/>
      <c r="R117" s="66"/>
    </row>
    <row r="118" spans="1:18" ht="18.75" customHeight="1">
      <c r="A118" s="97"/>
      <c r="B118" s="126" t="s">
        <v>34</v>
      </c>
      <c r="C118" s="90" t="s">
        <v>16</v>
      </c>
      <c r="D118" s="43"/>
      <c r="E118" s="43">
        <v>40869</v>
      </c>
      <c r="F118" s="44">
        <v>41308</v>
      </c>
      <c r="G118" s="44">
        <v>41673</v>
      </c>
      <c r="H118" s="25"/>
      <c r="I118" s="25"/>
      <c r="J118" s="44"/>
      <c r="K118" s="84">
        <f>J119-D119</f>
        <v>-0.173</v>
      </c>
      <c r="L118" s="167">
        <f>J119/D119</f>
        <v>0.18779342723004697</v>
      </c>
      <c r="M118" s="101">
        <f>R118</f>
        <v>0.616</v>
      </c>
      <c r="N118" s="163">
        <f>J118-D118</f>
        <v>0</v>
      </c>
      <c r="O118" s="65">
        <f>N118/365</f>
        <v>0</v>
      </c>
      <c r="P118" s="64">
        <v>30.9</v>
      </c>
      <c r="Q118" s="64">
        <v>92.3</v>
      </c>
      <c r="R118" s="66">
        <f>AVERAGE(P118:Q118)/100</f>
        <v>0.616</v>
      </c>
    </row>
    <row r="119" spans="1:18" ht="18.75" customHeight="1">
      <c r="A119" s="97"/>
      <c r="B119" s="99"/>
      <c r="C119" s="131"/>
      <c r="D119" s="10">
        <v>0.213</v>
      </c>
      <c r="E119" s="10">
        <v>0.087</v>
      </c>
      <c r="F119" s="12">
        <v>0.05</v>
      </c>
      <c r="G119" s="12">
        <v>0.04</v>
      </c>
      <c r="H119" s="1"/>
      <c r="I119" s="1"/>
      <c r="J119" s="5">
        <v>0.04</v>
      </c>
      <c r="K119" s="125"/>
      <c r="L119" s="168"/>
      <c r="M119" s="102"/>
      <c r="N119" s="164"/>
      <c r="O119" s="65"/>
      <c r="P119" s="64"/>
      <c r="Q119" s="64"/>
      <c r="R119" s="66"/>
    </row>
    <row r="120" spans="1:18" ht="18.75" customHeight="1">
      <c r="A120" s="97"/>
      <c r="B120" s="126" t="s">
        <v>21</v>
      </c>
      <c r="C120" s="139" t="s">
        <v>57</v>
      </c>
      <c r="D120" s="43"/>
      <c r="E120" s="44">
        <v>41313</v>
      </c>
      <c r="F120" s="44">
        <v>41673</v>
      </c>
      <c r="G120" s="44"/>
      <c r="H120" s="44"/>
      <c r="I120" s="44"/>
      <c r="J120" s="44"/>
      <c r="K120" s="84">
        <f>J121-D121</f>
        <v>-0.14</v>
      </c>
      <c r="L120" s="167">
        <f>J121/D121</f>
        <v>0.3</v>
      </c>
      <c r="M120" s="101">
        <f>R120</f>
        <v>0.6419999999999999</v>
      </c>
      <c r="N120" s="163">
        <f>J120-D120</f>
        <v>0</v>
      </c>
      <c r="O120" s="65">
        <f>N120/365</f>
        <v>0</v>
      </c>
      <c r="P120" s="64">
        <v>35.3</v>
      </c>
      <c r="Q120" s="64">
        <v>93.1</v>
      </c>
      <c r="R120" s="66">
        <f>AVERAGE(P120:Q120)/100</f>
        <v>0.6419999999999999</v>
      </c>
    </row>
    <row r="121" spans="1:18" ht="18.75" customHeight="1">
      <c r="A121" s="97"/>
      <c r="B121" s="100"/>
      <c r="C121" s="120"/>
      <c r="D121" s="4">
        <v>0.2</v>
      </c>
      <c r="E121" s="5">
        <v>0.14</v>
      </c>
      <c r="F121" s="5">
        <v>0.12</v>
      </c>
      <c r="G121" s="5"/>
      <c r="H121" s="5"/>
      <c r="I121" s="5"/>
      <c r="J121" s="5">
        <v>0.06</v>
      </c>
      <c r="K121" s="85"/>
      <c r="L121" s="168"/>
      <c r="M121" s="102"/>
      <c r="N121" s="164"/>
      <c r="O121" s="65"/>
      <c r="P121" s="64"/>
      <c r="Q121" s="64"/>
      <c r="R121" s="66"/>
    </row>
    <row r="122" spans="1:18" ht="18.75" customHeight="1">
      <c r="A122" s="97"/>
      <c r="B122" s="126" t="s">
        <v>84</v>
      </c>
      <c r="C122" s="139" t="s">
        <v>14</v>
      </c>
      <c r="D122" s="43"/>
      <c r="E122" s="44">
        <v>41308</v>
      </c>
      <c r="F122" s="44"/>
      <c r="G122" s="44"/>
      <c r="H122" s="44"/>
      <c r="I122" s="44"/>
      <c r="J122" s="44"/>
      <c r="K122" s="84">
        <f>J123-D123</f>
        <v>-0.09699999999999999</v>
      </c>
      <c r="L122" s="167">
        <f>J123/D123</f>
        <v>0.45197740112994356</v>
      </c>
      <c r="M122" s="101">
        <f>R122</f>
        <v>0.6285000000000001</v>
      </c>
      <c r="N122" s="163">
        <f>J122-D122</f>
        <v>0</v>
      </c>
      <c r="O122" s="65">
        <f>N122/365</f>
        <v>0</v>
      </c>
      <c r="P122" s="65">
        <v>33</v>
      </c>
      <c r="Q122" s="64">
        <v>92.7</v>
      </c>
      <c r="R122" s="66">
        <f>AVERAGE(P122:Q122)/100</f>
        <v>0.6285000000000001</v>
      </c>
    </row>
    <row r="123" spans="1:18" ht="18.75" customHeight="1">
      <c r="A123" s="97"/>
      <c r="B123" s="100"/>
      <c r="C123" s="120"/>
      <c r="D123" s="3">
        <v>0.177</v>
      </c>
      <c r="E123" s="5">
        <v>0.1</v>
      </c>
      <c r="F123" s="5"/>
      <c r="G123" s="5"/>
      <c r="H123" s="5"/>
      <c r="I123" s="5"/>
      <c r="J123" s="5">
        <v>0.08</v>
      </c>
      <c r="K123" s="85"/>
      <c r="L123" s="168"/>
      <c r="M123" s="102"/>
      <c r="N123" s="164"/>
      <c r="O123" s="65"/>
      <c r="P123" s="64"/>
      <c r="Q123" s="64"/>
      <c r="R123" s="66"/>
    </row>
    <row r="124" spans="1:18" ht="18.75" customHeight="1">
      <c r="A124" s="97"/>
      <c r="B124" s="126" t="s">
        <v>20</v>
      </c>
      <c r="C124" s="139" t="s">
        <v>14</v>
      </c>
      <c r="D124" s="43"/>
      <c r="E124" s="44">
        <v>41313</v>
      </c>
      <c r="F124" s="44">
        <v>41673</v>
      </c>
      <c r="G124" s="44"/>
      <c r="H124" s="44"/>
      <c r="I124" s="44"/>
      <c r="J124" s="44"/>
      <c r="K124" s="84">
        <f>J125-D125</f>
        <v>-0.07799999999999999</v>
      </c>
      <c r="L124" s="167">
        <f>J125/D125</f>
        <v>0.33898305084745767</v>
      </c>
      <c r="M124" s="101">
        <f>R124</f>
        <v>0.616</v>
      </c>
      <c r="N124" s="163">
        <f>J124-D124</f>
        <v>0</v>
      </c>
      <c r="O124" s="65">
        <f>N124/365</f>
        <v>0</v>
      </c>
      <c r="P124" s="64">
        <v>30.9</v>
      </c>
      <c r="Q124" s="64">
        <v>92.3</v>
      </c>
      <c r="R124" s="66">
        <f>AVERAGE(P124:Q124)/100</f>
        <v>0.616</v>
      </c>
    </row>
    <row r="125" spans="1:21" ht="18.75" customHeight="1" thickBot="1">
      <c r="A125" s="98"/>
      <c r="B125" s="130"/>
      <c r="C125" s="143"/>
      <c r="D125" s="6">
        <v>0.118</v>
      </c>
      <c r="E125" s="11">
        <v>0.04</v>
      </c>
      <c r="F125" s="11">
        <v>0.04</v>
      </c>
      <c r="G125" s="11"/>
      <c r="H125" s="11"/>
      <c r="I125" s="60"/>
      <c r="J125" s="5">
        <v>0.04</v>
      </c>
      <c r="K125" s="92"/>
      <c r="L125" s="169"/>
      <c r="M125" s="103"/>
      <c r="N125" s="164"/>
      <c r="O125" s="65"/>
      <c r="P125" s="64"/>
      <c r="Q125" s="64"/>
      <c r="R125" s="66"/>
      <c r="S125" s="81">
        <f>MEDIAN(D110:D125)</f>
        <v>0.188</v>
      </c>
      <c r="T125" s="81">
        <f>MEDIAN(J110:J125)</f>
        <v>0.06</v>
      </c>
      <c r="U125" s="81">
        <f>T125-S125</f>
        <v>-0.128</v>
      </c>
    </row>
    <row r="126" spans="1:18" ht="18.75" customHeight="1">
      <c r="A126" s="132" t="s">
        <v>55</v>
      </c>
      <c r="B126" s="134" t="s">
        <v>37</v>
      </c>
      <c r="C126" s="140" t="s">
        <v>25</v>
      </c>
      <c r="D126" s="19"/>
      <c r="E126" s="20">
        <v>41314</v>
      </c>
      <c r="F126" s="20">
        <v>41707</v>
      </c>
      <c r="G126" s="57"/>
      <c r="H126" s="57"/>
      <c r="I126" s="57"/>
      <c r="J126" s="20"/>
      <c r="K126" s="136">
        <f>J127-D127</f>
        <v>-0.031</v>
      </c>
      <c r="L126" s="170">
        <f>J127/D127</f>
        <v>0.4918032786885246</v>
      </c>
      <c r="M126" s="109">
        <f>R126</f>
        <v>0.605</v>
      </c>
      <c r="N126" s="163">
        <f>J126-D126</f>
        <v>0</v>
      </c>
      <c r="O126" s="65">
        <f>N126/365</f>
        <v>0</v>
      </c>
      <c r="P126" s="64">
        <v>29.1</v>
      </c>
      <c r="Q126" s="64">
        <v>91.9</v>
      </c>
      <c r="R126" s="66">
        <f>AVERAGE(P126:Q126)/100</f>
        <v>0.605</v>
      </c>
    </row>
    <row r="127" spans="1:18" ht="18.75" customHeight="1">
      <c r="A127" s="97"/>
      <c r="B127" s="99"/>
      <c r="C127" s="141"/>
      <c r="D127" s="2">
        <v>0.061</v>
      </c>
      <c r="E127" s="12">
        <v>0.04</v>
      </c>
      <c r="F127" s="12">
        <v>0.03</v>
      </c>
      <c r="G127" s="41"/>
      <c r="H127" s="41"/>
      <c r="I127" s="41"/>
      <c r="J127" s="12">
        <v>0.03</v>
      </c>
      <c r="K127" s="85"/>
      <c r="L127" s="168"/>
      <c r="M127" s="102"/>
      <c r="N127" s="164"/>
      <c r="O127" s="65"/>
      <c r="P127" s="64"/>
      <c r="Q127" s="64"/>
      <c r="R127" s="66"/>
    </row>
    <row r="128" spans="1:18" ht="18.75" customHeight="1">
      <c r="A128" s="97"/>
      <c r="B128" s="99"/>
      <c r="C128" s="145" t="s">
        <v>86</v>
      </c>
      <c r="D128" s="33"/>
      <c r="E128" s="29">
        <v>41314</v>
      </c>
      <c r="F128" s="29">
        <v>41707</v>
      </c>
      <c r="G128" s="46"/>
      <c r="H128" s="46"/>
      <c r="I128" s="46"/>
      <c r="J128" s="29"/>
      <c r="K128" s="84">
        <f>J129-D129</f>
        <v>-0.054000000000000006</v>
      </c>
      <c r="L128" s="167">
        <f>J129/D129</f>
        <v>0.5263157894736842</v>
      </c>
      <c r="M128" s="101">
        <f>R128</f>
        <v>0.605</v>
      </c>
      <c r="N128" s="163">
        <f>J128-D128</f>
        <v>0</v>
      </c>
      <c r="O128" s="65">
        <f>N128/365</f>
        <v>0</v>
      </c>
      <c r="P128" s="64">
        <v>29.1</v>
      </c>
      <c r="Q128" s="64">
        <v>91.9</v>
      </c>
      <c r="R128" s="66">
        <f>AVERAGE(P128:Q128)/100</f>
        <v>0.605</v>
      </c>
    </row>
    <row r="129" spans="1:18" ht="18.75" customHeight="1">
      <c r="A129" s="97"/>
      <c r="B129" s="100"/>
      <c r="C129" s="141"/>
      <c r="D129" s="2">
        <v>0.114</v>
      </c>
      <c r="E129" s="12">
        <v>0.08</v>
      </c>
      <c r="F129" s="12">
        <v>0.07</v>
      </c>
      <c r="G129" s="47"/>
      <c r="H129" s="47"/>
      <c r="I129" s="47"/>
      <c r="J129" s="12">
        <v>0.06</v>
      </c>
      <c r="K129" s="85"/>
      <c r="L129" s="168"/>
      <c r="M129" s="102"/>
      <c r="N129" s="164"/>
      <c r="O129" s="65"/>
      <c r="P129" s="64"/>
      <c r="Q129" s="64"/>
      <c r="R129" s="66"/>
    </row>
    <row r="130" spans="1:18" ht="18.75" customHeight="1">
      <c r="A130" s="97"/>
      <c r="B130" s="94" t="s">
        <v>27</v>
      </c>
      <c r="C130" s="90" t="s">
        <v>26</v>
      </c>
      <c r="D130" s="22"/>
      <c r="E130" s="22">
        <v>40965</v>
      </c>
      <c r="F130" s="22">
        <v>41200</v>
      </c>
      <c r="G130" s="29">
        <v>41707</v>
      </c>
      <c r="H130" s="38"/>
      <c r="I130" s="38"/>
      <c r="J130" s="29"/>
      <c r="K130" s="84">
        <f>J131-D131</f>
        <v>-0.020999999999999998</v>
      </c>
      <c r="L130" s="167">
        <f>J131/D131</f>
        <v>0.5882352941176471</v>
      </c>
      <c r="M130" s="101">
        <f>R130</f>
        <v>0.605</v>
      </c>
      <c r="N130" s="163">
        <f>J130-D130</f>
        <v>0</v>
      </c>
      <c r="O130" s="65">
        <f>N130/365</f>
        <v>0</v>
      </c>
      <c r="P130" s="64">
        <v>29.1</v>
      </c>
      <c r="Q130" s="64">
        <v>91.9</v>
      </c>
      <c r="R130" s="66">
        <f>AVERAGE(P130:Q130)/100</f>
        <v>0.605</v>
      </c>
    </row>
    <row r="131" spans="1:18" ht="18.75" customHeight="1">
      <c r="A131" s="97"/>
      <c r="B131" s="95"/>
      <c r="C131" s="106"/>
      <c r="D131" s="2">
        <v>0.051</v>
      </c>
      <c r="E131" s="2">
        <v>0.06</v>
      </c>
      <c r="F131" s="2">
        <v>0.05</v>
      </c>
      <c r="G131" s="12">
        <v>0.04</v>
      </c>
      <c r="H131" s="34"/>
      <c r="I131" s="34"/>
      <c r="J131" s="12">
        <v>0.03</v>
      </c>
      <c r="K131" s="85"/>
      <c r="L131" s="168"/>
      <c r="M131" s="102"/>
      <c r="N131" s="164"/>
      <c r="O131" s="65"/>
      <c r="P131" s="64"/>
      <c r="Q131" s="64"/>
      <c r="R131" s="66"/>
    </row>
    <row r="132" spans="1:18" ht="18.75" customHeight="1">
      <c r="A132" s="97"/>
      <c r="B132" s="95"/>
      <c r="C132" s="90" t="s">
        <v>65</v>
      </c>
      <c r="D132" s="22"/>
      <c r="E132" s="22">
        <v>40965</v>
      </c>
      <c r="F132" s="22">
        <v>41200</v>
      </c>
      <c r="G132" s="23">
        <v>41314</v>
      </c>
      <c r="H132" s="29">
        <v>41707</v>
      </c>
      <c r="I132" s="29"/>
      <c r="J132" s="29"/>
      <c r="K132" s="84">
        <f>J133-D133</f>
        <v>-0.032999999999999995</v>
      </c>
      <c r="L132" s="167">
        <f>J133/D133</f>
        <v>0.5479452054794521</v>
      </c>
      <c r="M132" s="101">
        <f>R132</f>
        <v>0.605</v>
      </c>
      <c r="N132" s="163">
        <f>J132-D132</f>
        <v>0</v>
      </c>
      <c r="O132" s="65">
        <f>N132/365</f>
        <v>0</v>
      </c>
      <c r="P132" s="64">
        <v>29.1</v>
      </c>
      <c r="Q132" s="64">
        <v>91.9</v>
      </c>
      <c r="R132" s="66">
        <f>AVERAGE(P132:Q132)/100</f>
        <v>0.605</v>
      </c>
    </row>
    <row r="133" spans="1:18" ht="18.75" customHeight="1">
      <c r="A133" s="97"/>
      <c r="B133" s="95"/>
      <c r="C133" s="106"/>
      <c r="D133" s="2">
        <v>0.073</v>
      </c>
      <c r="E133" s="2">
        <v>0.06</v>
      </c>
      <c r="F133" s="2">
        <v>0.06</v>
      </c>
      <c r="G133" s="12">
        <v>0.05</v>
      </c>
      <c r="H133" s="12">
        <v>0.04</v>
      </c>
      <c r="I133" s="12"/>
      <c r="J133" s="12">
        <v>0.04</v>
      </c>
      <c r="K133" s="85"/>
      <c r="L133" s="168"/>
      <c r="M133" s="102"/>
      <c r="N133" s="164"/>
      <c r="O133" s="65"/>
      <c r="P133" s="64"/>
      <c r="Q133" s="64"/>
      <c r="R133" s="66"/>
    </row>
    <row r="134" spans="1:18" ht="18.75" customHeight="1">
      <c r="A134" s="97"/>
      <c r="B134" s="126" t="s">
        <v>66</v>
      </c>
      <c r="C134" s="90" t="s">
        <v>26</v>
      </c>
      <c r="D134" s="22"/>
      <c r="E134" s="22">
        <v>40830</v>
      </c>
      <c r="F134" s="23">
        <v>41707</v>
      </c>
      <c r="G134" s="31"/>
      <c r="H134" s="31"/>
      <c r="I134" s="38"/>
      <c r="J134" s="29"/>
      <c r="K134" s="84">
        <f>J135-D135</f>
        <v>-0.009000000000000008</v>
      </c>
      <c r="L134" s="167">
        <f>J135/D135</f>
        <v>0.8695652173913042</v>
      </c>
      <c r="M134" s="101">
        <f>R134</f>
        <v>0.616</v>
      </c>
      <c r="N134" s="163">
        <f>J134-D134</f>
        <v>0</v>
      </c>
      <c r="O134" s="65">
        <f>N134/365</f>
        <v>0</v>
      </c>
      <c r="P134" s="64">
        <v>30.9</v>
      </c>
      <c r="Q134" s="64">
        <v>92.3</v>
      </c>
      <c r="R134" s="66">
        <f>AVERAGE(P134:Q134)/100</f>
        <v>0.616</v>
      </c>
    </row>
    <row r="135" spans="1:18" ht="18.75" customHeight="1">
      <c r="A135" s="97"/>
      <c r="B135" s="99"/>
      <c r="C135" s="106"/>
      <c r="D135" s="2">
        <v>0.069</v>
      </c>
      <c r="E135" s="2">
        <v>0.068</v>
      </c>
      <c r="F135" s="12">
        <v>0.07</v>
      </c>
      <c r="G135" s="41"/>
      <c r="H135" s="41"/>
      <c r="I135" s="41"/>
      <c r="J135" s="12">
        <v>0.06</v>
      </c>
      <c r="K135" s="85"/>
      <c r="L135" s="168"/>
      <c r="M135" s="102"/>
      <c r="N135" s="164"/>
      <c r="O135" s="65"/>
      <c r="P135" s="64"/>
      <c r="Q135" s="64"/>
      <c r="R135" s="66"/>
    </row>
    <row r="136" spans="1:18" ht="18.75" customHeight="1">
      <c r="A136" s="97"/>
      <c r="B136" s="99"/>
      <c r="C136" s="90" t="s">
        <v>67</v>
      </c>
      <c r="D136" s="22"/>
      <c r="E136" s="29">
        <v>41707</v>
      </c>
      <c r="F136" s="36"/>
      <c r="G136" s="36"/>
      <c r="H136" s="36"/>
      <c r="I136" s="36"/>
      <c r="J136" s="29"/>
      <c r="K136" s="84">
        <f>J137-D137</f>
        <v>0.0050000000000000044</v>
      </c>
      <c r="L136" s="167">
        <f>J137/D137</f>
        <v>1.1111111111111112</v>
      </c>
      <c r="M136" s="101">
        <f>R136</f>
        <v>0.622</v>
      </c>
      <c r="N136" s="163">
        <f>J136-D136</f>
        <v>0</v>
      </c>
      <c r="O136" s="65">
        <f>N136/365</f>
        <v>0</v>
      </c>
      <c r="P136" s="64">
        <v>31.9</v>
      </c>
      <c r="Q136" s="64">
        <v>92.5</v>
      </c>
      <c r="R136" s="66">
        <f>AVERAGE(P136:Q136)/100</f>
        <v>0.622</v>
      </c>
    </row>
    <row r="137" spans="1:21" ht="18.75" customHeight="1" thickBot="1">
      <c r="A137" s="98"/>
      <c r="B137" s="130"/>
      <c r="C137" s="91"/>
      <c r="D137" s="8">
        <v>0.045</v>
      </c>
      <c r="E137" s="18">
        <v>0.06</v>
      </c>
      <c r="F137" s="61"/>
      <c r="G137" s="61"/>
      <c r="H137" s="61"/>
      <c r="I137" s="61"/>
      <c r="J137" s="18">
        <v>0.05</v>
      </c>
      <c r="K137" s="92"/>
      <c r="L137" s="169"/>
      <c r="M137" s="103"/>
      <c r="N137" s="164"/>
      <c r="O137" s="65"/>
      <c r="P137" s="64"/>
      <c r="Q137" s="64"/>
      <c r="R137" s="66"/>
      <c r="S137" s="81">
        <f>MEDIAN(D127:D137)</f>
        <v>0.065</v>
      </c>
      <c r="T137" s="81">
        <f>MEDIAN(J126:J137)</f>
        <v>0.045</v>
      </c>
      <c r="U137" s="81">
        <f>T137-S137</f>
        <v>-0.020000000000000004</v>
      </c>
    </row>
    <row r="138" spans="1:18" ht="18.75" customHeight="1">
      <c r="A138" s="132" t="s">
        <v>92</v>
      </c>
      <c r="B138" s="134" t="s">
        <v>7</v>
      </c>
      <c r="C138" s="157" t="s">
        <v>24</v>
      </c>
      <c r="D138" s="52"/>
      <c r="E138" s="52">
        <v>40785</v>
      </c>
      <c r="F138" s="52">
        <v>40874</v>
      </c>
      <c r="G138" s="52">
        <v>40938</v>
      </c>
      <c r="H138" s="53">
        <v>41336</v>
      </c>
      <c r="I138" s="53">
        <v>41680</v>
      </c>
      <c r="J138" s="53"/>
      <c r="K138" s="158">
        <f>J139-D139</f>
        <v>-0.015000000000000006</v>
      </c>
      <c r="L138" s="170">
        <f>J139/D139</f>
        <v>0.7413793103448275</v>
      </c>
      <c r="M138" s="109">
        <f>R138</f>
        <v>0.605</v>
      </c>
      <c r="N138" s="163">
        <f>J138-D138</f>
        <v>0</v>
      </c>
      <c r="O138" s="65">
        <f>N138/365</f>
        <v>0</v>
      </c>
      <c r="P138" s="64">
        <v>29.1</v>
      </c>
      <c r="Q138" s="64">
        <v>91.9</v>
      </c>
      <c r="R138" s="66">
        <f>AVERAGE(P138:Q138)/100</f>
        <v>0.605</v>
      </c>
    </row>
    <row r="139" spans="1:18" ht="18.75" customHeight="1">
      <c r="A139" s="97"/>
      <c r="B139" s="100"/>
      <c r="C139" s="106"/>
      <c r="D139" s="13">
        <v>0.058</v>
      </c>
      <c r="E139" s="13">
        <v>0.061</v>
      </c>
      <c r="F139" s="13">
        <v>0.066</v>
      </c>
      <c r="G139" s="13">
        <v>0.07</v>
      </c>
      <c r="H139" s="14">
        <v>0.06</v>
      </c>
      <c r="I139" s="14">
        <v>0.04</v>
      </c>
      <c r="J139" s="14">
        <v>0.043</v>
      </c>
      <c r="K139" s="114"/>
      <c r="L139" s="168"/>
      <c r="M139" s="102"/>
      <c r="N139" s="164"/>
      <c r="O139" s="65"/>
      <c r="P139" s="64"/>
      <c r="Q139" s="64"/>
      <c r="R139" s="66"/>
    </row>
    <row r="140" spans="1:18" ht="18.75" customHeight="1">
      <c r="A140" s="97"/>
      <c r="B140" s="126" t="s">
        <v>8</v>
      </c>
      <c r="C140" s="90" t="s">
        <v>24</v>
      </c>
      <c r="D140" s="42"/>
      <c r="E140" s="42">
        <v>40874</v>
      </c>
      <c r="F140" s="39">
        <v>40938</v>
      </c>
      <c r="G140" s="40">
        <v>41336</v>
      </c>
      <c r="H140" s="40">
        <v>41680</v>
      </c>
      <c r="I140" s="40"/>
      <c r="J140" s="40"/>
      <c r="K140" s="113">
        <f>J141-D141</f>
        <v>-0.017</v>
      </c>
      <c r="L140" s="167">
        <f>J141/D141</f>
        <v>0.6851851851851851</v>
      </c>
      <c r="M140" s="101">
        <f>R140</f>
        <v>0.616</v>
      </c>
      <c r="N140" s="163">
        <f>J140-D140</f>
        <v>0</v>
      </c>
      <c r="O140" s="65">
        <f>N140/365</f>
        <v>0</v>
      </c>
      <c r="P140" s="64">
        <v>30.9</v>
      </c>
      <c r="Q140" s="64">
        <v>92.3</v>
      </c>
      <c r="R140" s="66">
        <f>AVERAGE(P140:Q140)/100</f>
        <v>0.616</v>
      </c>
    </row>
    <row r="141" spans="1:18" ht="18.75" customHeight="1">
      <c r="A141" s="97"/>
      <c r="B141" s="99"/>
      <c r="C141" s="106"/>
      <c r="D141" s="15">
        <v>0.054</v>
      </c>
      <c r="E141" s="13">
        <v>0.058</v>
      </c>
      <c r="F141" s="13">
        <v>0.07</v>
      </c>
      <c r="G141" s="14">
        <v>0.06</v>
      </c>
      <c r="H141" s="14">
        <v>0.04</v>
      </c>
      <c r="I141" s="14"/>
      <c r="J141" s="14">
        <v>0.037</v>
      </c>
      <c r="K141" s="114"/>
      <c r="L141" s="168"/>
      <c r="M141" s="102"/>
      <c r="N141" s="164"/>
      <c r="O141" s="65"/>
      <c r="P141" s="64"/>
      <c r="Q141" s="64"/>
      <c r="R141" s="66"/>
    </row>
    <row r="142" spans="1:18" ht="18.75" customHeight="1">
      <c r="A142" s="97"/>
      <c r="B142" s="99"/>
      <c r="C142" s="90" t="s">
        <v>50</v>
      </c>
      <c r="D142" s="42"/>
      <c r="E142" s="42">
        <v>40874</v>
      </c>
      <c r="F142" s="39">
        <v>40938</v>
      </c>
      <c r="G142" s="40">
        <v>41336</v>
      </c>
      <c r="H142" s="40">
        <v>41680</v>
      </c>
      <c r="I142" s="40"/>
      <c r="J142" s="40"/>
      <c r="K142" s="113">
        <f>J143-D143</f>
        <v>-0.01999999999999999</v>
      </c>
      <c r="L142" s="167">
        <f>J143/D143</f>
        <v>0.8095238095238096</v>
      </c>
      <c r="M142" s="101">
        <f>R142</f>
        <v>0.605</v>
      </c>
      <c r="N142" s="163">
        <f>J142-D142</f>
        <v>0</v>
      </c>
      <c r="O142" s="65">
        <f>N142/365</f>
        <v>0</v>
      </c>
      <c r="P142" s="64">
        <v>29.1</v>
      </c>
      <c r="Q142" s="64">
        <v>91.9</v>
      </c>
      <c r="R142" s="66">
        <f>AVERAGE(P142:Q142)/100</f>
        <v>0.605</v>
      </c>
    </row>
    <row r="143" spans="1:18" ht="18.75" customHeight="1">
      <c r="A143" s="97"/>
      <c r="B143" s="100"/>
      <c r="C143" s="106"/>
      <c r="D143" s="2">
        <v>0.105</v>
      </c>
      <c r="E143" s="2">
        <v>0.129</v>
      </c>
      <c r="F143" s="2">
        <v>0.15</v>
      </c>
      <c r="G143" s="12">
        <v>0.11</v>
      </c>
      <c r="H143" s="5">
        <v>0.1</v>
      </c>
      <c r="I143" s="12"/>
      <c r="J143" s="14">
        <v>0.085</v>
      </c>
      <c r="K143" s="114"/>
      <c r="L143" s="168"/>
      <c r="M143" s="102"/>
      <c r="N143" s="164"/>
      <c r="O143" s="65"/>
      <c r="P143" s="64"/>
      <c r="Q143" s="64"/>
      <c r="R143" s="66"/>
    </row>
    <row r="144" spans="1:18" ht="18.75" customHeight="1">
      <c r="A144" s="97"/>
      <c r="B144" s="126" t="s">
        <v>9</v>
      </c>
      <c r="C144" s="90" t="s">
        <v>51</v>
      </c>
      <c r="D144" s="42"/>
      <c r="E144" s="42">
        <v>40785</v>
      </c>
      <c r="F144" s="42">
        <v>40874</v>
      </c>
      <c r="G144" s="39">
        <v>40938</v>
      </c>
      <c r="H144" s="40">
        <v>41336</v>
      </c>
      <c r="I144" s="40">
        <v>41680</v>
      </c>
      <c r="J144" s="40"/>
      <c r="K144" s="113">
        <f>J145-D145</f>
        <v>-0.017999999999999988</v>
      </c>
      <c r="L144" s="167">
        <f>J145/D145</f>
        <v>0.7931034482758622</v>
      </c>
      <c r="M144" s="101">
        <f>R144</f>
        <v>0.605</v>
      </c>
      <c r="N144" s="163">
        <f>J144-D144</f>
        <v>0</v>
      </c>
      <c r="O144" s="65">
        <f>N144/365</f>
        <v>0</v>
      </c>
      <c r="P144" s="64">
        <v>29.1</v>
      </c>
      <c r="Q144" s="64">
        <v>91.9</v>
      </c>
      <c r="R144" s="66">
        <f>AVERAGE(P144:Q144)/100</f>
        <v>0.605</v>
      </c>
    </row>
    <row r="145" spans="1:18" ht="18.75" customHeight="1">
      <c r="A145" s="97"/>
      <c r="B145" s="99"/>
      <c r="C145" s="106"/>
      <c r="D145" s="2">
        <v>0.087</v>
      </c>
      <c r="E145" s="2">
        <v>0.087</v>
      </c>
      <c r="F145" s="2">
        <v>0.074</v>
      </c>
      <c r="G145" s="2">
        <v>0.09</v>
      </c>
      <c r="H145" s="12">
        <v>0.07</v>
      </c>
      <c r="I145" s="12">
        <v>0.06</v>
      </c>
      <c r="J145" s="14">
        <v>0.069</v>
      </c>
      <c r="K145" s="114"/>
      <c r="L145" s="168"/>
      <c r="M145" s="102"/>
      <c r="N145" s="164"/>
      <c r="O145" s="65"/>
      <c r="P145" s="64"/>
      <c r="Q145" s="64"/>
      <c r="R145" s="66"/>
    </row>
    <row r="146" spans="1:18" ht="18.75" customHeight="1">
      <c r="A146" s="97"/>
      <c r="B146" s="99"/>
      <c r="C146" s="90" t="s">
        <v>52</v>
      </c>
      <c r="D146" s="42"/>
      <c r="E146" s="42">
        <v>40785</v>
      </c>
      <c r="F146" s="42">
        <v>40874</v>
      </c>
      <c r="G146" s="39">
        <v>40938</v>
      </c>
      <c r="H146" s="40">
        <v>41336</v>
      </c>
      <c r="I146" s="40">
        <v>41680</v>
      </c>
      <c r="J146" s="40"/>
      <c r="K146" s="113">
        <f>J147-D147</f>
        <v>-0.22999999999999998</v>
      </c>
      <c r="L146" s="167">
        <f>J147/D147</f>
        <v>0.20962199312714777</v>
      </c>
      <c r="M146" s="101">
        <f>R146</f>
        <v>0.605</v>
      </c>
      <c r="N146" s="163">
        <f>J146-D146</f>
        <v>0</v>
      </c>
      <c r="O146" s="65">
        <f>N146/365</f>
        <v>0</v>
      </c>
      <c r="P146" s="64">
        <v>29.1</v>
      </c>
      <c r="Q146" s="64">
        <v>91.9</v>
      </c>
      <c r="R146" s="66">
        <f>AVERAGE(P146:Q146)/100</f>
        <v>0.605</v>
      </c>
    </row>
    <row r="147" spans="1:18" ht="18.75" customHeight="1">
      <c r="A147" s="97"/>
      <c r="B147" s="99"/>
      <c r="C147" s="106"/>
      <c r="D147" s="2">
        <v>0.291</v>
      </c>
      <c r="E147" s="3">
        <v>0.139</v>
      </c>
      <c r="F147" s="2">
        <v>0.122</v>
      </c>
      <c r="G147" s="2">
        <v>0.12</v>
      </c>
      <c r="H147" s="5">
        <v>0.1</v>
      </c>
      <c r="I147" s="5">
        <v>0.08</v>
      </c>
      <c r="J147" s="14">
        <v>0.061</v>
      </c>
      <c r="K147" s="114"/>
      <c r="L147" s="168"/>
      <c r="M147" s="102"/>
      <c r="N147" s="164"/>
      <c r="O147" s="65"/>
      <c r="P147" s="64"/>
      <c r="Q147" s="64"/>
      <c r="R147" s="66"/>
    </row>
    <row r="148" spans="1:18" ht="18.75" customHeight="1">
      <c r="A148" s="97"/>
      <c r="B148" s="126" t="s">
        <v>11</v>
      </c>
      <c r="C148" s="90" t="s">
        <v>24</v>
      </c>
      <c r="D148" s="42"/>
      <c r="E148" s="42">
        <v>40785</v>
      </c>
      <c r="F148" s="42">
        <v>40874</v>
      </c>
      <c r="G148" s="40">
        <v>41336</v>
      </c>
      <c r="H148" s="40">
        <v>41680</v>
      </c>
      <c r="I148" s="40"/>
      <c r="J148" s="40"/>
      <c r="K148" s="113">
        <f>J149-D149</f>
        <v>-0.034</v>
      </c>
      <c r="L148" s="167">
        <f>J149/D149</f>
        <v>0.4925373134328358</v>
      </c>
      <c r="M148" s="101">
        <f>R148</f>
        <v>0.605</v>
      </c>
      <c r="N148" s="163">
        <f>J148-D148</f>
        <v>0</v>
      </c>
      <c r="O148" s="65">
        <f>N148/365</f>
        <v>0</v>
      </c>
      <c r="P148" s="64">
        <v>29.1</v>
      </c>
      <c r="Q148" s="64">
        <v>91.9</v>
      </c>
      <c r="R148" s="66">
        <f>AVERAGE(P148:Q148)/100</f>
        <v>0.605</v>
      </c>
    </row>
    <row r="149" spans="1:18" ht="18.75" customHeight="1">
      <c r="A149" s="97"/>
      <c r="B149" s="99"/>
      <c r="C149" s="106"/>
      <c r="D149" s="13">
        <v>0.067</v>
      </c>
      <c r="E149" s="13">
        <v>0.074</v>
      </c>
      <c r="F149" s="13">
        <v>0.063</v>
      </c>
      <c r="G149" s="14">
        <v>0.05</v>
      </c>
      <c r="H149" s="14">
        <v>0.04</v>
      </c>
      <c r="I149" s="14"/>
      <c r="J149" s="14">
        <v>0.033</v>
      </c>
      <c r="K149" s="114"/>
      <c r="L149" s="168"/>
      <c r="M149" s="102"/>
      <c r="N149" s="164"/>
      <c r="O149" s="65"/>
      <c r="P149" s="64"/>
      <c r="Q149" s="64"/>
      <c r="R149" s="66"/>
    </row>
    <row r="150" spans="1:18" ht="18.75" customHeight="1">
      <c r="A150" s="97"/>
      <c r="B150" s="126" t="s">
        <v>10</v>
      </c>
      <c r="C150" s="90" t="s">
        <v>24</v>
      </c>
      <c r="D150" s="42"/>
      <c r="E150" s="42">
        <v>40785</v>
      </c>
      <c r="F150" s="42">
        <v>40874</v>
      </c>
      <c r="G150" s="42">
        <v>40938</v>
      </c>
      <c r="H150" s="54">
        <v>41336</v>
      </c>
      <c r="I150" s="54">
        <v>41680</v>
      </c>
      <c r="J150" s="54"/>
      <c r="K150" s="113">
        <f>J151-D151</f>
        <v>-0.022</v>
      </c>
      <c r="L150" s="167">
        <f>J151/D151</f>
        <v>0.6140350877192983</v>
      </c>
      <c r="M150" s="101">
        <f>R150</f>
        <v>0.605</v>
      </c>
      <c r="N150" s="163">
        <f>J150-D150</f>
        <v>0</v>
      </c>
      <c r="O150" s="65">
        <f>N150/365</f>
        <v>0</v>
      </c>
      <c r="P150" s="64">
        <v>29.1</v>
      </c>
      <c r="Q150" s="64">
        <v>91.9</v>
      </c>
      <c r="R150" s="66">
        <f>AVERAGE(P150:Q150)/100</f>
        <v>0.605</v>
      </c>
    </row>
    <row r="151" spans="1:18" ht="18.75" customHeight="1">
      <c r="A151" s="97"/>
      <c r="B151" s="100"/>
      <c r="C151" s="106"/>
      <c r="D151" s="13">
        <v>0.057</v>
      </c>
      <c r="E151" s="13">
        <v>0.057</v>
      </c>
      <c r="F151" s="13">
        <v>0.054</v>
      </c>
      <c r="G151" s="13">
        <v>0.04</v>
      </c>
      <c r="H151" s="14">
        <v>0.04</v>
      </c>
      <c r="I151" s="14">
        <v>0.04</v>
      </c>
      <c r="J151" s="14">
        <v>0.035</v>
      </c>
      <c r="K151" s="114"/>
      <c r="L151" s="168"/>
      <c r="M151" s="102"/>
      <c r="N151" s="164"/>
      <c r="O151" s="65"/>
      <c r="P151" s="64"/>
      <c r="Q151" s="64"/>
      <c r="R151" s="66"/>
    </row>
    <row r="152" spans="1:18" ht="18.75" customHeight="1">
      <c r="A152" s="97"/>
      <c r="B152" s="99" t="s">
        <v>89</v>
      </c>
      <c r="C152" s="131" t="s">
        <v>90</v>
      </c>
      <c r="D152" s="39"/>
      <c r="E152" s="39"/>
      <c r="F152" s="39"/>
      <c r="G152" s="40"/>
      <c r="H152" s="40"/>
      <c r="I152" s="40"/>
      <c r="J152" s="40"/>
      <c r="K152" s="159">
        <f>J153-D153</f>
        <v>-0.163</v>
      </c>
      <c r="L152" s="167">
        <f>J153/D153</f>
        <v>0.26576576576576577</v>
      </c>
      <c r="M152" s="101">
        <f>R152</f>
        <v>0.6285000000000001</v>
      </c>
      <c r="N152" s="163">
        <f>J152-D152</f>
        <v>0</v>
      </c>
      <c r="O152" s="65">
        <f>N152/365</f>
        <v>0</v>
      </c>
      <c r="P152" s="65">
        <v>33</v>
      </c>
      <c r="Q152" s="64">
        <v>92.7</v>
      </c>
      <c r="R152" s="66">
        <f>AVERAGE(P152:Q152)/100</f>
        <v>0.6285000000000001</v>
      </c>
    </row>
    <row r="153" spans="1:18" ht="18.75" customHeight="1">
      <c r="A153" s="97"/>
      <c r="B153" s="99"/>
      <c r="C153" s="106"/>
      <c r="D153" s="13">
        <v>0.222</v>
      </c>
      <c r="E153" s="13"/>
      <c r="F153" s="13"/>
      <c r="G153" s="14"/>
      <c r="H153" s="14"/>
      <c r="I153" s="14"/>
      <c r="J153" s="14">
        <v>0.059</v>
      </c>
      <c r="K153" s="114"/>
      <c r="L153" s="168"/>
      <c r="M153" s="102"/>
      <c r="N153" s="164"/>
      <c r="O153" s="65"/>
      <c r="P153" s="64"/>
      <c r="Q153" s="64"/>
      <c r="R153" s="66"/>
    </row>
    <row r="154" spans="1:18" ht="18.75" customHeight="1">
      <c r="A154" s="97"/>
      <c r="B154" s="99"/>
      <c r="C154" s="90" t="s">
        <v>91</v>
      </c>
      <c r="D154" s="42"/>
      <c r="E154" s="42"/>
      <c r="F154" s="39"/>
      <c r="G154" s="40"/>
      <c r="H154" s="40"/>
      <c r="I154" s="40"/>
      <c r="J154" s="40"/>
      <c r="K154" s="113">
        <f>J155-D155</f>
        <v>-0.047999999999999994</v>
      </c>
      <c r="L154" s="167">
        <f>J155/D155</f>
        <v>0.5428571428571429</v>
      </c>
      <c r="M154" s="101">
        <f>R154</f>
        <v>0.6285000000000001</v>
      </c>
      <c r="N154" s="163">
        <f>J154-D154</f>
        <v>0</v>
      </c>
      <c r="O154" s="65">
        <f>N154/365</f>
        <v>0</v>
      </c>
      <c r="P154" s="65">
        <v>33</v>
      </c>
      <c r="Q154" s="64">
        <v>92.7</v>
      </c>
      <c r="R154" s="66">
        <f>AVERAGE(P154:Q154)/100</f>
        <v>0.6285000000000001</v>
      </c>
    </row>
    <row r="155" spans="1:18" ht="18.75" customHeight="1">
      <c r="A155" s="97"/>
      <c r="B155" s="100"/>
      <c r="C155" s="106"/>
      <c r="D155" s="2">
        <v>0.105</v>
      </c>
      <c r="E155" s="2"/>
      <c r="F155" s="2"/>
      <c r="G155" s="12"/>
      <c r="H155" s="5"/>
      <c r="I155" s="12"/>
      <c r="J155" s="14">
        <v>0.057</v>
      </c>
      <c r="K155" s="114"/>
      <c r="L155" s="168"/>
      <c r="M155" s="102"/>
      <c r="N155" s="164"/>
      <c r="O155" s="65"/>
      <c r="P155" s="64"/>
      <c r="Q155" s="64"/>
      <c r="R155" s="66"/>
    </row>
    <row r="156" spans="1:18" ht="18.75" customHeight="1">
      <c r="A156" s="97"/>
      <c r="B156" s="126" t="s">
        <v>9</v>
      </c>
      <c r="C156" s="90" t="s">
        <v>51</v>
      </c>
      <c r="D156" s="42"/>
      <c r="E156" s="42">
        <v>40785</v>
      </c>
      <c r="F156" s="42">
        <v>40874</v>
      </c>
      <c r="G156" s="39">
        <v>40938</v>
      </c>
      <c r="H156" s="40">
        <v>41336</v>
      </c>
      <c r="I156" s="40">
        <v>41680</v>
      </c>
      <c r="J156" s="40"/>
      <c r="K156" s="113">
        <f>J157-D157</f>
        <v>-0.017999999999999988</v>
      </c>
      <c r="L156" s="167">
        <f>J157/D157</f>
        <v>0.7931034482758622</v>
      </c>
      <c r="M156" s="101">
        <f>R156</f>
        <v>0.605</v>
      </c>
      <c r="N156" s="163">
        <f>J156-D156</f>
        <v>0</v>
      </c>
      <c r="O156" s="65">
        <f>N156/365</f>
        <v>0</v>
      </c>
      <c r="P156" s="64">
        <v>29.1</v>
      </c>
      <c r="Q156" s="64">
        <v>91.9</v>
      </c>
      <c r="R156" s="66">
        <f>AVERAGE(P156:Q156)/100</f>
        <v>0.605</v>
      </c>
    </row>
    <row r="157" spans="1:18" ht="18.75" customHeight="1">
      <c r="A157" s="97"/>
      <c r="B157" s="99"/>
      <c r="C157" s="106"/>
      <c r="D157" s="2">
        <v>0.087</v>
      </c>
      <c r="E157" s="2">
        <v>0.087</v>
      </c>
      <c r="F157" s="2">
        <v>0.074</v>
      </c>
      <c r="G157" s="2">
        <v>0.09</v>
      </c>
      <c r="H157" s="12">
        <v>0.07</v>
      </c>
      <c r="I157" s="12">
        <v>0.06</v>
      </c>
      <c r="J157" s="14">
        <v>0.069</v>
      </c>
      <c r="K157" s="114"/>
      <c r="L157" s="168"/>
      <c r="M157" s="102"/>
      <c r="N157" s="164"/>
      <c r="O157" s="65"/>
      <c r="P157" s="64"/>
      <c r="Q157" s="64"/>
      <c r="R157" s="66"/>
    </row>
    <row r="158" spans="1:18" ht="18.75" customHeight="1">
      <c r="A158" s="97"/>
      <c r="B158" s="99"/>
      <c r="C158" s="90" t="s">
        <v>52</v>
      </c>
      <c r="D158" s="42"/>
      <c r="E158" s="42">
        <v>40785</v>
      </c>
      <c r="F158" s="42">
        <v>40874</v>
      </c>
      <c r="G158" s="39">
        <v>40938</v>
      </c>
      <c r="H158" s="40">
        <v>41336</v>
      </c>
      <c r="I158" s="40">
        <v>41680</v>
      </c>
      <c r="J158" s="40"/>
      <c r="K158" s="113">
        <f>J159-D159</f>
        <v>-0.22999999999999998</v>
      </c>
      <c r="L158" s="167">
        <f>J159/D159</f>
        <v>0.20962199312714777</v>
      </c>
      <c r="M158" s="101">
        <f>R158</f>
        <v>0.605</v>
      </c>
      <c r="N158" s="163">
        <f>J158-D158</f>
        <v>0</v>
      </c>
      <c r="O158" s="65">
        <f>N158/365</f>
        <v>0</v>
      </c>
      <c r="P158" s="64">
        <v>29.1</v>
      </c>
      <c r="Q158" s="64">
        <v>91.9</v>
      </c>
      <c r="R158" s="66">
        <f>AVERAGE(P158:Q158)/100</f>
        <v>0.605</v>
      </c>
    </row>
    <row r="159" spans="1:18" ht="18.75" customHeight="1" thickBot="1">
      <c r="A159" s="98"/>
      <c r="B159" s="130"/>
      <c r="C159" s="91"/>
      <c r="D159" s="8">
        <v>0.291</v>
      </c>
      <c r="E159" s="6">
        <v>0.139</v>
      </c>
      <c r="F159" s="8">
        <v>0.122</v>
      </c>
      <c r="G159" s="8">
        <v>0.12</v>
      </c>
      <c r="H159" s="11">
        <v>0.1</v>
      </c>
      <c r="I159" s="11">
        <v>0.08</v>
      </c>
      <c r="J159" s="16">
        <v>0.061</v>
      </c>
      <c r="K159" s="115"/>
      <c r="L159" s="169"/>
      <c r="M159" s="103"/>
      <c r="N159" s="164"/>
      <c r="O159" s="65"/>
      <c r="P159" s="64"/>
      <c r="Q159" s="64"/>
      <c r="R159" s="66"/>
    </row>
    <row r="160" spans="1:18" ht="18.75" customHeight="1">
      <c r="A160" s="97" t="s">
        <v>78</v>
      </c>
      <c r="B160" s="99" t="s">
        <v>68</v>
      </c>
      <c r="C160" s="146" t="s">
        <v>69</v>
      </c>
      <c r="D160" s="33"/>
      <c r="E160" s="29">
        <v>41361</v>
      </c>
      <c r="F160" s="29">
        <v>41700</v>
      </c>
      <c r="G160" s="38"/>
      <c r="H160" s="38"/>
      <c r="I160" s="38"/>
      <c r="J160" s="29"/>
      <c r="K160" s="125">
        <f>J161-D161</f>
        <v>-0.06999999999999999</v>
      </c>
      <c r="L160" s="170">
        <f>J161/D161</f>
        <v>0.4166666666666667</v>
      </c>
      <c r="M160" s="109">
        <f>R160</f>
        <v>0.6419999999999999</v>
      </c>
      <c r="N160" s="163">
        <f>J160-D160</f>
        <v>0</v>
      </c>
      <c r="O160" s="65">
        <f>N160/365</f>
        <v>0</v>
      </c>
      <c r="P160" s="64">
        <v>35.3</v>
      </c>
      <c r="Q160" s="64">
        <v>93.1</v>
      </c>
      <c r="R160" s="66">
        <f>AVERAGE(P160:Q160)/100</f>
        <v>0.6419999999999999</v>
      </c>
    </row>
    <row r="161" spans="1:18" ht="18.75" customHeight="1">
      <c r="A161" s="97"/>
      <c r="B161" s="100"/>
      <c r="C161" s="124"/>
      <c r="D161" s="2">
        <v>0.12</v>
      </c>
      <c r="E161" s="12">
        <v>0.04</v>
      </c>
      <c r="F161" s="12">
        <v>0.08</v>
      </c>
      <c r="G161" s="34"/>
      <c r="H161" s="34"/>
      <c r="I161" s="34"/>
      <c r="J161" s="12">
        <v>0.05</v>
      </c>
      <c r="K161" s="85"/>
      <c r="L161" s="168"/>
      <c r="M161" s="102"/>
      <c r="N161" s="164"/>
      <c r="O161" s="65"/>
      <c r="P161" s="64"/>
      <c r="Q161" s="64"/>
      <c r="R161" s="66"/>
    </row>
    <row r="162" spans="1:18" ht="18.75" customHeight="1">
      <c r="A162" s="97"/>
      <c r="B162" s="122" t="s">
        <v>83</v>
      </c>
      <c r="C162" s="123" t="s">
        <v>62</v>
      </c>
      <c r="D162" s="22"/>
      <c r="E162" s="29">
        <v>41700</v>
      </c>
      <c r="F162" s="29"/>
      <c r="G162" s="29"/>
      <c r="H162" s="36"/>
      <c r="I162" s="36"/>
      <c r="J162" s="29"/>
      <c r="K162" s="84">
        <f>J163-D163</f>
        <v>-0.019000000000000003</v>
      </c>
      <c r="L162" s="167">
        <f>J163/D163</f>
        <v>0.7246376811594203</v>
      </c>
      <c r="M162" s="101">
        <f>R162</f>
        <v>0.605</v>
      </c>
      <c r="N162" s="163">
        <f>J162-D162</f>
        <v>0</v>
      </c>
      <c r="O162" s="65">
        <f>N162/365</f>
        <v>0</v>
      </c>
      <c r="P162" s="64">
        <v>29.1</v>
      </c>
      <c r="Q162" s="64">
        <v>91.9</v>
      </c>
      <c r="R162" s="66">
        <f>AVERAGE(P162:Q162)/100</f>
        <v>0.605</v>
      </c>
    </row>
    <row r="163" spans="1:18" ht="18.75" customHeight="1">
      <c r="A163" s="97"/>
      <c r="B163" s="100"/>
      <c r="C163" s="124"/>
      <c r="D163" s="2">
        <v>0.069</v>
      </c>
      <c r="E163" s="5">
        <v>0.06</v>
      </c>
      <c r="F163" s="5"/>
      <c r="G163" s="5"/>
      <c r="H163" s="41"/>
      <c r="I163" s="41"/>
      <c r="J163" s="5">
        <v>0.05</v>
      </c>
      <c r="K163" s="85"/>
      <c r="L163" s="168"/>
      <c r="M163" s="102"/>
      <c r="N163" s="164"/>
      <c r="O163" s="65"/>
      <c r="P163" s="64"/>
      <c r="Q163" s="64"/>
      <c r="R163" s="66"/>
    </row>
    <row r="164" spans="1:18" ht="18.75" customHeight="1">
      <c r="A164" s="97"/>
      <c r="B164" s="122" t="s">
        <v>12</v>
      </c>
      <c r="C164" s="123" t="s">
        <v>23</v>
      </c>
      <c r="D164" s="22"/>
      <c r="E164" s="22">
        <v>40862</v>
      </c>
      <c r="F164" s="29">
        <v>41329</v>
      </c>
      <c r="G164" s="29">
        <v>41700</v>
      </c>
      <c r="H164" s="36"/>
      <c r="I164" s="36"/>
      <c r="J164" s="29"/>
      <c r="K164" s="84">
        <f>J165-D165</f>
        <v>0.012999999999999998</v>
      </c>
      <c r="L164" s="167">
        <f>J165/D165</f>
        <v>1.1940298507462686</v>
      </c>
      <c r="M164" s="101">
        <f>R164</f>
        <v>0.61</v>
      </c>
      <c r="N164" s="163">
        <f>J164-D164</f>
        <v>0</v>
      </c>
      <c r="O164" s="65">
        <f>N164/365</f>
        <v>0</v>
      </c>
      <c r="P164" s="64">
        <v>29.9</v>
      </c>
      <c r="Q164" s="64">
        <v>92.1</v>
      </c>
      <c r="R164" s="66">
        <f>AVERAGE(P164:Q164)/100</f>
        <v>0.61</v>
      </c>
    </row>
    <row r="165" spans="1:18" ht="18.75" customHeight="1">
      <c r="A165" s="97"/>
      <c r="B165" s="100"/>
      <c r="C165" s="124"/>
      <c r="D165" s="2">
        <v>0.067</v>
      </c>
      <c r="E165" s="3">
        <v>0.1</v>
      </c>
      <c r="F165" s="5">
        <v>0.07</v>
      </c>
      <c r="G165" s="5">
        <v>0.09</v>
      </c>
      <c r="H165" s="41"/>
      <c r="I165" s="41"/>
      <c r="J165" s="5">
        <v>0.08</v>
      </c>
      <c r="K165" s="85"/>
      <c r="L165" s="168"/>
      <c r="M165" s="102"/>
      <c r="N165" s="164"/>
      <c r="O165" s="65"/>
      <c r="P165" s="64"/>
      <c r="Q165" s="64"/>
      <c r="R165" s="66"/>
    </row>
    <row r="166" spans="1:18" ht="18.75" customHeight="1">
      <c r="A166" s="97"/>
      <c r="B166" s="126" t="s">
        <v>13</v>
      </c>
      <c r="C166" s="123" t="s">
        <v>39</v>
      </c>
      <c r="D166" s="22"/>
      <c r="E166" s="29">
        <v>41329</v>
      </c>
      <c r="F166" s="29">
        <v>41700</v>
      </c>
      <c r="G166" s="48"/>
      <c r="H166" s="36"/>
      <c r="I166" s="36"/>
      <c r="J166" s="29"/>
      <c r="K166" s="84">
        <f>J167-D167</f>
        <v>-0.008000000000000007</v>
      </c>
      <c r="L166" s="167">
        <f>J167/D167</f>
        <v>0.8823529411764705</v>
      </c>
      <c r="M166" s="101">
        <f>R166</f>
        <v>0.61</v>
      </c>
      <c r="N166" s="163">
        <f>J166-D166</f>
        <v>0</v>
      </c>
      <c r="O166" s="65">
        <f>N166/365</f>
        <v>0</v>
      </c>
      <c r="P166" s="64">
        <v>29.9</v>
      </c>
      <c r="Q166" s="64">
        <v>92.1</v>
      </c>
      <c r="R166" s="66">
        <f>AVERAGE(P166:Q166)/100</f>
        <v>0.61</v>
      </c>
    </row>
    <row r="167" spans="1:18" ht="18.75" customHeight="1">
      <c r="A167" s="97"/>
      <c r="B167" s="100"/>
      <c r="C167" s="124"/>
      <c r="D167" s="3">
        <v>0.068</v>
      </c>
      <c r="E167" s="12">
        <v>0.06</v>
      </c>
      <c r="F167" s="12">
        <v>0.07</v>
      </c>
      <c r="G167" s="41"/>
      <c r="H167" s="41"/>
      <c r="I167" s="41"/>
      <c r="J167" s="5">
        <v>0.06</v>
      </c>
      <c r="K167" s="85"/>
      <c r="L167" s="168"/>
      <c r="M167" s="102"/>
      <c r="N167" s="164"/>
      <c r="O167" s="65"/>
      <c r="P167" s="64"/>
      <c r="Q167" s="64"/>
      <c r="R167" s="66"/>
    </row>
    <row r="168" spans="1:18" ht="18.75" customHeight="1">
      <c r="A168" s="97"/>
      <c r="B168" s="126" t="s">
        <v>70</v>
      </c>
      <c r="C168" s="123" t="s">
        <v>38</v>
      </c>
      <c r="D168" s="22"/>
      <c r="E168" s="29">
        <v>40862</v>
      </c>
      <c r="F168" s="29">
        <v>41700</v>
      </c>
      <c r="G168" s="48"/>
      <c r="H168" s="36"/>
      <c r="I168" s="36"/>
      <c r="J168" s="29"/>
      <c r="K168" s="84">
        <f>J169-D169</f>
        <v>0.016</v>
      </c>
      <c r="L168" s="167">
        <f>J169/D169</f>
        <v>1.3636363636363638</v>
      </c>
      <c r="M168" s="101">
        <f>R168</f>
        <v>0.61</v>
      </c>
      <c r="N168" s="163">
        <f>J168-D168</f>
        <v>0</v>
      </c>
      <c r="O168" s="65">
        <f>N168/365</f>
        <v>0</v>
      </c>
      <c r="P168" s="64">
        <v>29.9</v>
      </c>
      <c r="Q168" s="64">
        <v>92.1</v>
      </c>
      <c r="R168" s="66">
        <f>AVERAGE(P168:Q168)/100</f>
        <v>0.61</v>
      </c>
    </row>
    <row r="169" spans="1:18" ht="18.75" customHeight="1">
      <c r="A169" s="97"/>
      <c r="B169" s="100"/>
      <c r="C169" s="124"/>
      <c r="D169" s="2">
        <v>0.044</v>
      </c>
      <c r="E169" s="12">
        <v>0.075</v>
      </c>
      <c r="F169" s="12">
        <v>0.04</v>
      </c>
      <c r="G169" s="41"/>
      <c r="H169" s="41"/>
      <c r="I169" s="41"/>
      <c r="J169" s="12">
        <v>0.06</v>
      </c>
      <c r="K169" s="85"/>
      <c r="L169" s="168"/>
      <c r="M169" s="102"/>
      <c r="N169" s="164"/>
      <c r="O169" s="65"/>
      <c r="P169" s="64"/>
      <c r="Q169" s="64"/>
      <c r="R169" s="66"/>
    </row>
    <row r="170" spans="1:18" ht="18.75" customHeight="1">
      <c r="A170" s="97"/>
      <c r="B170" s="126" t="s">
        <v>71</v>
      </c>
      <c r="C170" s="123" t="s">
        <v>72</v>
      </c>
      <c r="D170" s="22"/>
      <c r="E170" s="29">
        <v>41329</v>
      </c>
      <c r="F170" s="29">
        <v>41700</v>
      </c>
      <c r="G170" s="38"/>
      <c r="H170" s="38"/>
      <c r="I170" s="38"/>
      <c r="J170" s="29"/>
      <c r="K170" s="84">
        <f>J171-D171</f>
        <v>-0.25</v>
      </c>
      <c r="L170" s="167">
        <f>J171/D171</f>
        <v>0.1935483870967742</v>
      </c>
      <c r="M170" s="101">
        <f>R170</f>
        <v>0.6419999999999999</v>
      </c>
      <c r="N170" s="163">
        <f>J170-D170</f>
        <v>0</v>
      </c>
      <c r="O170" s="65">
        <f>N170/365</f>
        <v>0</v>
      </c>
      <c r="P170" s="64">
        <v>35.3</v>
      </c>
      <c r="Q170" s="64">
        <v>93.1</v>
      </c>
      <c r="R170" s="66">
        <f>AVERAGE(P170:Q170)/100</f>
        <v>0.6419999999999999</v>
      </c>
    </row>
    <row r="171" spans="1:21" ht="18.75" customHeight="1" thickBot="1">
      <c r="A171" s="97"/>
      <c r="B171" s="100"/>
      <c r="C171" s="124"/>
      <c r="D171" s="4">
        <v>0.31</v>
      </c>
      <c r="E171" s="12">
        <v>0.09</v>
      </c>
      <c r="F171" s="12">
        <v>0.13</v>
      </c>
      <c r="G171" s="34"/>
      <c r="H171" s="34"/>
      <c r="I171" s="34"/>
      <c r="J171" s="12">
        <v>0.06</v>
      </c>
      <c r="K171" s="85"/>
      <c r="L171" s="169"/>
      <c r="M171" s="103"/>
      <c r="N171" s="164"/>
      <c r="O171" s="65"/>
      <c r="P171" s="64"/>
      <c r="Q171" s="64"/>
      <c r="R171" s="66"/>
      <c r="S171" s="81">
        <f>MEDIAN(D139:D171)</f>
        <v>0.087</v>
      </c>
      <c r="T171" s="81">
        <f>MEDIAN(J139:J171)</f>
        <v>0.06</v>
      </c>
      <c r="U171" s="81">
        <f>T171-S171</f>
        <v>-0.026999999999999996</v>
      </c>
    </row>
    <row r="172" spans="1:18" ht="18.75" customHeight="1">
      <c r="A172" s="132" t="s">
        <v>54</v>
      </c>
      <c r="B172" s="150" t="s">
        <v>63</v>
      </c>
      <c r="C172" s="148" t="s">
        <v>62</v>
      </c>
      <c r="D172" s="19"/>
      <c r="E172" s="20">
        <v>41676</v>
      </c>
      <c r="F172" s="51"/>
      <c r="G172" s="51"/>
      <c r="H172" s="51"/>
      <c r="I172" s="51"/>
      <c r="J172" s="20"/>
      <c r="K172" s="136">
        <f>J173-D173</f>
        <v>-0.033</v>
      </c>
      <c r="L172" s="170">
        <f>J173/D173</f>
        <v>0.6024096385542169</v>
      </c>
      <c r="M172" s="109">
        <f>R172</f>
        <v>0.605</v>
      </c>
      <c r="N172" s="163">
        <f>J172-D172</f>
        <v>0</v>
      </c>
      <c r="O172" s="65">
        <f>N172/365</f>
        <v>0</v>
      </c>
      <c r="P172" s="64">
        <v>29.1</v>
      </c>
      <c r="Q172" s="64">
        <v>91.9</v>
      </c>
      <c r="R172" s="66">
        <f>AVERAGE(P172:Q172)/100</f>
        <v>0.605</v>
      </c>
    </row>
    <row r="173" spans="1:18" ht="18.75" customHeight="1">
      <c r="A173" s="97"/>
      <c r="B173" s="151"/>
      <c r="C173" s="149"/>
      <c r="D173" s="2">
        <v>0.083</v>
      </c>
      <c r="E173" s="12">
        <v>0.07</v>
      </c>
      <c r="F173" s="41"/>
      <c r="G173" s="41"/>
      <c r="H173" s="41"/>
      <c r="I173" s="41"/>
      <c r="J173" s="12">
        <v>0.05</v>
      </c>
      <c r="K173" s="85"/>
      <c r="L173" s="168"/>
      <c r="M173" s="102"/>
      <c r="N173" s="164"/>
      <c r="O173" s="65"/>
      <c r="P173" s="64"/>
      <c r="Q173" s="64"/>
      <c r="R173" s="66"/>
    </row>
    <row r="174" spans="1:18" ht="18.75" customHeight="1">
      <c r="A174" s="97"/>
      <c r="B174" s="88" t="s">
        <v>61</v>
      </c>
      <c r="C174" s="152"/>
      <c r="D174" s="22"/>
      <c r="E174" s="23">
        <v>41676</v>
      </c>
      <c r="F174" s="38"/>
      <c r="G174" s="38"/>
      <c r="H174" s="38"/>
      <c r="I174" s="38"/>
      <c r="J174" s="29"/>
      <c r="K174" s="84">
        <f>J175-D175</f>
        <v>-0.012999999999999998</v>
      </c>
      <c r="L174" s="167">
        <f>J175/D175</f>
        <v>0.8602150537634409</v>
      </c>
      <c r="M174" s="101">
        <f>R174</f>
        <v>0.6285000000000001</v>
      </c>
      <c r="N174" s="163">
        <f>J174-D174</f>
        <v>0</v>
      </c>
      <c r="O174" s="65">
        <f>N174/365</f>
        <v>0</v>
      </c>
      <c r="P174" s="65">
        <v>33</v>
      </c>
      <c r="Q174" s="64">
        <v>92.7</v>
      </c>
      <c r="R174" s="66">
        <f>AVERAGE(P174:Q174)/100</f>
        <v>0.6285000000000001</v>
      </c>
    </row>
    <row r="175" spans="1:18" ht="18.75" customHeight="1">
      <c r="A175" s="97"/>
      <c r="B175" s="147"/>
      <c r="C175" s="153"/>
      <c r="D175" s="2">
        <v>0.093</v>
      </c>
      <c r="E175" s="12">
        <v>0.06</v>
      </c>
      <c r="F175" s="34"/>
      <c r="G175" s="34"/>
      <c r="H175" s="34"/>
      <c r="I175" s="34"/>
      <c r="J175" s="12">
        <v>0.08</v>
      </c>
      <c r="K175" s="85"/>
      <c r="L175" s="168"/>
      <c r="M175" s="102"/>
      <c r="N175" s="164"/>
      <c r="O175" s="65"/>
      <c r="P175" s="64"/>
      <c r="Q175" s="64"/>
      <c r="R175" s="66"/>
    </row>
    <row r="176" spans="1:18" ht="18.75" customHeight="1">
      <c r="A176" s="97"/>
      <c r="B176" s="88" t="s">
        <v>64</v>
      </c>
      <c r="C176" s="152" t="s">
        <v>81</v>
      </c>
      <c r="D176" s="22"/>
      <c r="E176" s="23">
        <v>41676</v>
      </c>
      <c r="F176" s="38"/>
      <c r="G176" s="38"/>
      <c r="H176" s="38"/>
      <c r="I176" s="38"/>
      <c r="J176" s="29"/>
      <c r="K176" s="84">
        <f>J177-D177</f>
        <v>-0.016</v>
      </c>
      <c r="L176" s="167">
        <f>J177/D177</f>
        <v>0.7894736842105263</v>
      </c>
      <c r="M176" s="101">
        <f>R176</f>
        <v>0.622</v>
      </c>
      <c r="N176" s="163">
        <f>J176-D176</f>
        <v>0</v>
      </c>
      <c r="O176" s="65">
        <f>N176/365</f>
        <v>0</v>
      </c>
      <c r="P176" s="64">
        <v>31.9</v>
      </c>
      <c r="Q176" s="64">
        <v>92.5</v>
      </c>
      <c r="R176" s="66">
        <f>AVERAGE(P176:Q176)/100</f>
        <v>0.622</v>
      </c>
    </row>
    <row r="177" spans="1:18" ht="18.75" customHeight="1">
      <c r="A177" s="97"/>
      <c r="B177" s="147"/>
      <c r="C177" s="153"/>
      <c r="D177" s="2">
        <v>0.076</v>
      </c>
      <c r="E177" s="12">
        <v>0.05</v>
      </c>
      <c r="F177" s="34"/>
      <c r="G177" s="34"/>
      <c r="H177" s="34"/>
      <c r="I177" s="34"/>
      <c r="J177" s="12">
        <v>0.06</v>
      </c>
      <c r="K177" s="85"/>
      <c r="L177" s="168"/>
      <c r="M177" s="102"/>
      <c r="N177" s="164"/>
      <c r="O177" s="65"/>
      <c r="P177" s="64"/>
      <c r="Q177" s="64"/>
      <c r="R177" s="66"/>
    </row>
    <row r="178" spans="1:18" ht="18.75" customHeight="1">
      <c r="A178" s="97"/>
      <c r="B178" s="88" t="s">
        <v>79</v>
      </c>
      <c r="C178" s="152" t="s">
        <v>82</v>
      </c>
      <c r="D178" s="22"/>
      <c r="E178" s="36" t="s">
        <v>80</v>
      </c>
      <c r="F178" s="38"/>
      <c r="G178" s="38"/>
      <c r="H178" s="38"/>
      <c r="I178" s="38"/>
      <c r="J178" s="29"/>
      <c r="K178" s="84">
        <f>J179-D179</f>
        <v>-0.259</v>
      </c>
      <c r="L178" s="167">
        <f>J179/D179</f>
        <v>0.2127659574468085</v>
      </c>
      <c r="M178" s="101">
        <f>R178</f>
        <v>0.605</v>
      </c>
      <c r="N178" s="163">
        <f>J178-D178</f>
        <v>0</v>
      </c>
      <c r="O178" s="65">
        <f>N178/365</f>
        <v>0</v>
      </c>
      <c r="P178" s="64">
        <v>29.1</v>
      </c>
      <c r="Q178" s="64">
        <v>91.9</v>
      </c>
      <c r="R178" s="66">
        <f>AVERAGE(P178:Q178)/100</f>
        <v>0.605</v>
      </c>
    </row>
    <row r="179" spans="1:21" ht="18.75" customHeight="1" thickBot="1">
      <c r="A179" s="98"/>
      <c r="B179" s="89"/>
      <c r="C179" s="154"/>
      <c r="D179" s="8">
        <v>0.329</v>
      </c>
      <c r="E179" s="18">
        <v>0.13</v>
      </c>
      <c r="F179" s="32"/>
      <c r="G179" s="32"/>
      <c r="H179" s="32"/>
      <c r="I179" s="32"/>
      <c r="J179" s="18">
        <v>0.07</v>
      </c>
      <c r="K179" s="92"/>
      <c r="L179" s="169"/>
      <c r="M179" s="103"/>
      <c r="N179" s="164"/>
      <c r="O179" s="65"/>
      <c r="P179" s="64"/>
      <c r="Q179" s="64"/>
      <c r="R179" s="66"/>
      <c r="S179" s="81">
        <f>MEDIAN(D173:D179)</f>
        <v>0.088</v>
      </c>
      <c r="T179" s="81">
        <f>MEDIAN(J173:J179)</f>
        <v>0.065</v>
      </c>
      <c r="U179" s="81">
        <f>T179-S179</f>
        <v>-0.022999999999999993</v>
      </c>
    </row>
    <row r="180" spans="4:18" ht="21">
      <c r="D180" s="81">
        <f>MEDIAN(D3:D179)</f>
        <v>0.089</v>
      </c>
      <c r="J180" s="81">
        <f>MEDIAN(J3:J179)</f>
        <v>0.06</v>
      </c>
      <c r="K180" s="81">
        <f>J180-D180</f>
        <v>-0.028999999999999998</v>
      </c>
      <c r="L180" s="117">
        <f>AVERAGE(L2:L179)</f>
        <v>0.662795179873018</v>
      </c>
      <c r="M180" s="104">
        <v>0.63</v>
      </c>
      <c r="N180" s="161">
        <f>AVERAGE(N2:N179)</f>
        <v>0</v>
      </c>
      <c r="O180" s="155">
        <f>AVERAGE(O2:O179)</f>
        <v>0</v>
      </c>
      <c r="P180" s="155">
        <f>AVERAGE(P2:P179)</f>
        <v>30.299999999999994</v>
      </c>
      <c r="Q180" s="155">
        <f>AVERAGE(Q2:Q179)</f>
        <v>92.15617977528089</v>
      </c>
      <c r="R180" s="104">
        <f>AVERAGE(R2:R179)</f>
        <v>0.6122808988764042</v>
      </c>
    </row>
    <row r="181" spans="12:18" ht="19.5" thickBot="1">
      <c r="L181" s="118"/>
      <c r="M181" s="105"/>
      <c r="N181" s="162"/>
      <c r="O181" s="156"/>
      <c r="P181" s="156"/>
      <c r="Q181" s="156"/>
      <c r="R181" s="105"/>
    </row>
    <row r="182" spans="13:14" ht="18.75">
      <c r="M182" s="68" t="s">
        <v>122</v>
      </c>
      <c r="N182" s="62" t="s">
        <v>121</v>
      </c>
    </row>
    <row r="183" spans="13:18" ht="18.75">
      <c r="M183" s="68" t="s">
        <v>123</v>
      </c>
      <c r="N183" s="62" t="s">
        <v>124</v>
      </c>
      <c r="P183" s="62">
        <v>43.8</v>
      </c>
      <c r="Q183" s="62">
        <v>49.5</v>
      </c>
      <c r="R183" s="62">
        <f>P183+Q183</f>
        <v>93.3</v>
      </c>
    </row>
    <row r="184" spans="16:18" ht="18.75">
      <c r="P184" s="62">
        <v>13.2</v>
      </c>
      <c r="Q184" s="62">
        <v>45.6</v>
      </c>
      <c r="R184" s="62">
        <f>P184+Q184</f>
        <v>58.8</v>
      </c>
    </row>
    <row r="185" ht="18.75">
      <c r="R185" s="77">
        <f>R184/R183</f>
        <v>0.6302250803858521</v>
      </c>
    </row>
  </sheetData>
  <sheetProtection/>
  <mergeCells count="523">
    <mergeCell ref="R180:R181"/>
    <mergeCell ref="A22:A45"/>
    <mergeCell ref="A46:A69"/>
    <mergeCell ref="L180:L181"/>
    <mergeCell ref="M180:M181"/>
    <mergeCell ref="N180:N181"/>
    <mergeCell ref="O180:O181"/>
    <mergeCell ref="P180:P181"/>
    <mergeCell ref="Q180:Q181"/>
    <mergeCell ref="M176:M177"/>
    <mergeCell ref="N176:N177"/>
    <mergeCell ref="B178:B179"/>
    <mergeCell ref="C178:C179"/>
    <mergeCell ref="K178:K179"/>
    <mergeCell ref="L178:L179"/>
    <mergeCell ref="M178:M179"/>
    <mergeCell ref="N178:N179"/>
    <mergeCell ref="N172:N173"/>
    <mergeCell ref="B174:B175"/>
    <mergeCell ref="C174:C175"/>
    <mergeCell ref="K174:K175"/>
    <mergeCell ref="L174:L175"/>
    <mergeCell ref="M174:M175"/>
    <mergeCell ref="N174:N175"/>
    <mergeCell ref="A172:A179"/>
    <mergeCell ref="B172:B173"/>
    <mergeCell ref="C172:C173"/>
    <mergeCell ref="K172:K173"/>
    <mergeCell ref="L172:L173"/>
    <mergeCell ref="M172:M173"/>
    <mergeCell ref="B176:B177"/>
    <mergeCell ref="C176:C177"/>
    <mergeCell ref="K176:K177"/>
    <mergeCell ref="L176:L177"/>
    <mergeCell ref="B170:B171"/>
    <mergeCell ref="C170:C171"/>
    <mergeCell ref="K170:K171"/>
    <mergeCell ref="L170:L171"/>
    <mergeCell ref="M170:M171"/>
    <mergeCell ref="N170:N171"/>
    <mergeCell ref="B168:B169"/>
    <mergeCell ref="C168:C169"/>
    <mergeCell ref="K168:K169"/>
    <mergeCell ref="L168:L169"/>
    <mergeCell ref="M168:M169"/>
    <mergeCell ref="N168:N169"/>
    <mergeCell ref="B166:B167"/>
    <mergeCell ref="C166:C167"/>
    <mergeCell ref="K166:K167"/>
    <mergeCell ref="L166:L167"/>
    <mergeCell ref="M166:M167"/>
    <mergeCell ref="N166:N167"/>
    <mergeCell ref="B164:B165"/>
    <mergeCell ref="C164:C165"/>
    <mergeCell ref="K164:K165"/>
    <mergeCell ref="L164:L165"/>
    <mergeCell ref="M164:M165"/>
    <mergeCell ref="N164:N165"/>
    <mergeCell ref="M160:M161"/>
    <mergeCell ref="N160:N161"/>
    <mergeCell ref="B162:B163"/>
    <mergeCell ref="C162:C163"/>
    <mergeCell ref="K162:K163"/>
    <mergeCell ref="L162:L163"/>
    <mergeCell ref="M162:M163"/>
    <mergeCell ref="N162:N163"/>
    <mergeCell ref="C158:C159"/>
    <mergeCell ref="K158:K159"/>
    <mergeCell ref="L158:L159"/>
    <mergeCell ref="M158:M159"/>
    <mergeCell ref="N158:N159"/>
    <mergeCell ref="A160:A171"/>
    <mergeCell ref="B160:B161"/>
    <mergeCell ref="C160:C161"/>
    <mergeCell ref="K160:K161"/>
    <mergeCell ref="L160:L161"/>
    <mergeCell ref="K154:K155"/>
    <mergeCell ref="L154:L155"/>
    <mergeCell ref="M154:M155"/>
    <mergeCell ref="N154:N155"/>
    <mergeCell ref="B156:B159"/>
    <mergeCell ref="C156:C157"/>
    <mergeCell ref="K156:K157"/>
    <mergeCell ref="L156:L157"/>
    <mergeCell ref="M156:M157"/>
    <mergeCell ref="N156:N157"/>
    <mergeCell ref="L150:L151"/>
    <mergeCell ref="M150:M151"/>
    <mergeCell ref="N150:N151"/>
    <mergeCell ref="B152:B155"/>
    <mergeCell ref="C152:C153"/>
    <mergeCell ref="K152:K153"/>
    <mergeCell ref="L152:L153"/>
    <mergeCell ref="M152:M153"/>
    <mergeCell ref="N152:N153"/>
    <mergeCell ref="C154:C155"/>
    <mergeCell ref="B144:B147"/>
    <mergeCell ref="C144:C145"/>
    <mergeCell ref="K144:K145"/>
    <mergeCell ref="B150:B151"/>
    <mergeCell ref="C150:C151"/>
    <mergeCell ref="K150:K151"/>
    <mergeCell ref="B148:B149"/>
    <mergeCell ref="C148:C149"/>
    <mergeCell ref="K148:K149"/>
    <mergeCell ref="L148:L149"/>
    <mergeCell ref="M148:M149"/>
    <mergeCell ref="N148:N149"/>
    <mergeCell ref="L144:L145"/>
    <mergeCell ref="M144:M145"/>
    <mergeCell ref="N144:N145"/>
    <mergeCell ref="C146:C147"/>
    <mergeCell ref="K146:K147"/>
    <mergeCell ref="L146:L147"/>
    <mergeCell ref="M146:M147"/>
    <mergeCell ref="N146:N147"/>
    <mergeCell ref="K140:K141"/>
    <mergeCell ref="L140:L141"/>
    <mergeCell ref="M140:M141"/>
    <mergeCell ref="N140:N141"/>
    <mergeCell ref="C142:C143"/>
    <mergeCell ref="K142:K143"/>
    <mergeCell ref="L142:L143"/>
    <mergeCell ref="M142:M143"/>
    <mergeCell ref="N142:N143"/>
    <mergeCell ref="N136:N137"/>
    <mergeCell ref="A138:A159"/>
    <mergeCell ref="B138:B139"/>
    <mergeCell ref="C138:C139"/>
    <mergeCell ref="K138:K139"/>
    <mergeCell ref="L138:L139"/>
    <mergeCell ref="M138:M139"/>
    <mergeCell ref="N138:N139"/>
    <mergeCell ref="B140:B143"/>
    <mergeCell ref="C140:C141"/>
    <mergeCell ref="B134:B137"/>
    <mergeCell ref="C134:C135"/>
    <mergeCell ref="K134:K135"/>
    <mergeCell ref="L134:L135"/>
    <mergeCell ref="M134:M135"/>
    <mergeCell ref="N134:N135"/>
    <mergeCell ref="C136:C137"/>
    <mergeCell ref="K136:K137"/>
    <mergeCell ref="L136:L137"/>
    <mergeCell ref="M136:M137"/>
    <mergeCell ref="M130:M131"/>
    <mergeCell ref="N130:N131"/>
    <mergeCell ref="C132:C133"/>
    <mergeCell ref="K132:K133"/>
    <mergeCell ref="L132:L133"/>
    <mergeCell ref="M132:M133"/>
    <mergeCell ref="N132:N133"/>
    <mergeCell ref="N126:N127"/>
    <mergeCell ref="C128:C129"/>
    <mergeCell ref="K128:K129"/>
    <mergeCell ref="L128:L129"/>
    <mergeCell ref="M128:M129"/>
    <mergeCell ref="N128:N129"/>
    <mergeCell ref="A126:A137"/>
    <mergeCell ref="B126:B129"/>
    <mergeCell ref="C126:C127"/>
    <mergeCell ref="K126:K127"/>
    <mergeCell ref="L126:L127"/>
    <mergeCell ref="M126:M127"/>
    <mergeCell ref="B130:B133"/>
    <mergeCell ref="C130:C131"/>
    <mergeCell ref="K130:K131"/>
    <mergeCell ref="L130:L131"/>
    <mergeCell ref="B124:B125"/>
    <mergeCell ref="C124:C125"/>
    <mergeCell ref="K124:K125"/>
    <mergeCell ref="L124:L125"/>
    <mergeCell ref="M124:M125"/>
    <mergeCell ref="N124:N125"/>
    <mergeCell ref="B122:B123"/>
    <mergeCell ref="C122:C123"/>
    <mergeCell ref="K122:K123"/>
    <mergeCell ref="L122:L123"/>
    <mergeCell ref="M122:M123"/>
    <mergeCell ref="N122:N123"/>
    <mergeCell ref="B120:B121"/>
    <mergeCell ref="C120:C121"/>
    <mergeCell ref="K120:K121"/>
    <mergeCell ref="L120:L121"/>
    <mergeCell ref="M120:M121"/>
    <mergeCell ref="N120:N121"/>
    <mergeCell ref="B118:B119"/>
    <mergeCell ref="C118:C119"/>
    <mergeCell ref="K118:K119"/>
    <mergeCell ref="L118:L119"/>
    <mergeCell ref="M118:M119"/>
    <mergeCell ref="N118:N119"/>
    <mergeCell ref="N114:N115"/>
    <mergeCell ref="C116:C117"/>
    <mergeCell ref="K116:K117"/>
    <mergeCell ref="L116:L117"/>
    <mergeCell ref="M116:M117"/>
    <mergeCell ref="N116:N117"/>
    <mergeCell ref="C112:C113"/>
    <mergeCell ref="K112:K113"/>
    <mergeCell ref="L112:L113"/>
    <mergeCell ref="M112:M113"/>
    <mergeCell ref="N112:N113"/>
    <mergeCell ref="B114:B117"/>
    <mergeCell ref="C114:C115"/>
    <mergeCell ref="K114:K115"/>
    <mergeCell ref="L114:L115"/>
    <mergeCell ref="M114:M115"/>
    <mergeCell ref="M108:M109"/>
    <mergeCell ref="N108:N109"/>
    <mergeCell ref="A110:A125"/>
    <mergeCell ref="B110:B111"/>
    <mergeCell ref="C110:C111"/>
    <mergeCell ref="K110:K111"/>
    <mergeCell ref="L110:L111"/>
    <mergeCell ref="M110:M111"/>
    <mergeCell ref="N110:N111"/>
    <mergeCell ref="B112:B113"/>
    <mergeCell ref="N104:N105"/>
    <mergeCell ref="C106:C107"/>
    <mergeCell ref="K106:K107"/>
    <mergeCell ref="L106:L107"/>
    <mergeCell ref="M106:M107"/>
    <mergeCell ref="N106:N107"/>
    <mergeCell ref="A104:A109"/>
    <mergeCell ref="B104:B107"/>
    <mergeCell ref="C104:C105"/>
    <mergeCell ref="K104:K105"/>
    <mergeCell ref="L104:L105"/>
    <mergeCell ref="M104:M105"/>
    <mergeCell ref="B108:B109"/>
    <mergeCell ref="C108:C109"/>
    <mergeCell ref="K108:K109"/>
    <mergeCell ref="L108:L109"/>
    <mergeCell ref="K100:K101"/>
    <mergeCell ref="L100:L101"/>
    <mergeCell ref="M100:M101"/>
    <mergeCell ref="N100:N101"/>
    <mergeCell ref="C102:C103"/>
    <mergeCell ref="K102:K103"/>
    <mergeCell ref="L102:L103"/>
    <mergeCell ref="M102:M103"/>
    <mergeCell ref="N102:N103"/>
    <mergeCell ref="C96:C97"/>
    <mergeCell ref="K96:K97"/>
    <mergeCell ref="L96:L97"/>
    <mergeCell ref="N96:N97"/>
    <mergeCell ref="C98:C99"/>
    <mergeCell ref="K98:K99"/>
    <mergeCell ref="L98:L99"/>
    <mergeCell ref="M98:M99"/>
    <mergeCell ref="N98:N99"/>
    <mergeCell ref="C92:C93"/>
    <mergeCell ref="K92:K93"/>
    <mergeCell ref="L92:L93"/>
    <mergeCell ref="N92:N93"/>
    <mergeCell ref="B94:B99"/>
    <mergeCell ref="C94:C95"/>
    <mergeCell ref="K94:K95"/>
    <mergeCell ref="L94:L95"/>
    <mergeCell ref="M94:M95"/>
    <mergeCell ref="N94:N95"/>
    <mergeCell ref="M96:M97"/>
    <mergeCell ref="B100:B103"/>
    <mergeCell ref="C100:C101"/>
    <mergeCell ref="N88:N89"/>
    <mergeCell ref="B90:B93"/>
    <mergeCell ref="C90:C91"/>
    <mergeCell ref="K90:K91"/>
    <mergeCell ref="L90:L91"/>
    <mergeCell ref="M90:M91"/>
    <mergeCell ref="N90:N91"/>
    <mergeCell ref="L86:L87"/>
    <mergeCell ref="M86:M87"/>
    <mergeCell ref="N86:N87"/>
    <mergeCell ref="A88:A103"/>
    <mergeCell ref="B88:B89"/>
    <mergeCell ref="C88:C89"/>
    <mergeCell ref="K88:K89"/>
    <mergeCell ref="L88:L89"/>
    <mergeCell ref="M88:M89"/>
    <mergeCell ref="M92:M93"/>
    <mergeCell ref="B80:B83"/>
    <mergeCell ref="C80:C81"/>
    <mergeCell ref="K80:K81"/>
    <mergeCell ref="B86:B87"/>
    <mergeCell ref="C86:C87"/>
    <mergeCell ref="K86:K87"/>
    <mergeCell ref="B84:B85"/>
    <mergeCell ref="C84:C85"/>
    <mergeCell ref="K84:K85"/>
    <mergeCell ref="L84:L85"/>
    <mergeCell ref="M84:M85"/>
    <mergeCell ref="N84:N85"/>
    <mergeCell ref="L80:L81"/>
    <mergeCell ref="M80:M81"/>
    <mergeCell ref="N80:N81"/>
    <mergeCell ref="C82:C83"/>
    <mergeCell ref="K82:K83"/>
    <mergeCell ref="L82:L83"/>
    <mergeCell ref="M82:M83"/>
    <mergeCell ref="N82:N83"/>
    <mergeCell ref="K76:K77"/>
    <mergeCell ref="L76:L77"/>
    <mergeCell ref="M76:M77"/>
    <mergeCell ref="N76:N77"/>
    <mergeCell ref="B78:B79"/>
    <mergeCell ref="C78:C79"/>
    <mergeCell ref="K78:K79"/>
    <mergeCell ref="L78:L79"/>
    <mergeCell ref="M78:M79"/>
    <mergeCell ref="N78:N79"/>
    <mergeCell ref="L72:L73"/>
    <mergeCell ref="M72:M73"/>
    <mergeCell ref="N72:N73"/>
    <mergeCell ref="B74:B77"/>
    <mergeCell ref="C74:C75"/>
    <mergeCell ref="K74:K75"/>
    <mergeCell ref="L74:L75"/>
    <mergeCell ref="M74:M75"/>
    <mergeCell ref="N74:N75"/>
    <mergeCell ref="C76:C77"/>
    <mergeCell ref="M68:M69"/>
    <mergeCell ref="N68:N69"/>
    <mergeCell ref="B70:B73"/>
    <mergeCell ref="C70:C71"/>
    <mergeCell ref="K70:K71"/>
    <mergeCell ref="L70:L71"/>
    <mergeCell ref="M70:M71"/>
    <mergeCell ref="N70:N71"/>
    <mergeCell ref="C72:C73"/>
    <mergeCell ref="K72:K73"/>
    <mergeCell ref="N64:N65"/>
    <mergeCell ref="B66:B69"/>
    <mergeCell ref="C66:C67"/>
    <mergeCell ref="K66:K67"/>
    <mergeCell ref="L66:L67"/>
    <mergeCell ref="M66:M67"/>
    <mergeCell ref="N66:N67"/>
    <mergeCell ref="C68:C69"/>
    <mergeCell ref="K68:K69"/>
    <mergeCell ref="L68:L69"/>
    <mergeCell ref="B62:B65"/>
    <mergeCell ref="C62:C63"/>
    <mergeCell ref="K62:K63"/>
    <mergeCell ref="L62:L63"/>
    <mergeCell ref="M62:M63"/>
    <mergeCell ref="N62:N63"/>
    <mergeCell ref="C64:C65"/>
    <mergeCell ref="K64:K65"/>
    <mergeCell ref="L64:L65"/>
    <mergeCell ref="M64:M65"/>
    <mergeCell ref="B60:B61"/>
    <mergeCell ref="C60:C61"/>
    <mergeCell ref="K60:K61"/>
    <mergeCell ref="L60:L61"/>
    <mergeCell ref="M60:M61"/>
    <mergeCell ref="N60:N61"/>
    <mergeCell ref="B58:B59"/>
    <mergeCell ref="C58:C59"/>
    <mergeCell ref="K58:K59"/>
    <mergeCell ref="L58:L59"/>
    <mergeCell ref="M58:M59"/>
    <mergeCell ref="N58:N59"/>
    <mergeCell ref="B56:B57"/>
    <mergeCell ref="C56:C57"/>
    <mergeCell ref="K56:K57"/>
    <mergeCell ref="L56:L57"/>
    <mergeCell ref="M56:M57"/>
    <mergeCell ref="N56:N57"/>
    <mergeCell ref="B54:B55"/>
    <mergeCell ref="C54:C55"/>
    <mergeCell ref="K54:K55"/>
    <mergeCell ref="L54:L55"/>
    <mergeCell ref="M54:M55"/>
    <mergeCell ref="N54:N55"/>
    <mergeCell ref="B52:B53"/>
    <mergeCell ref="C52:C53"/>
    <mergeCell ref="K52:K53"/>
    <mergeCell ref="L52:L53"/>
    <mergeCell ref="M52:M53"/>
    <mergeCell ref="N52:N53"/>
    <mergeCell ref="N48:N49"/>
    <mergeCell ref="C50:C51"/>
    <mergeCell ref="K50:K51"/>
    <mergeCell ref="L50:L51"/>
    <mergeCell ref="M50:M51"/>
    <mergeCell ref="N50:N51"/>
    <mergeCell ref="B46:B51"/>
    <mergeCell ref="C46:C47"/>
    <mergeCell ref="K46:K47"/>
    <mergeCell ref="L46:L47"/>
    <mergeCell ref="M46:M47"/>
    <mergeCell ref="N46:N47"/>
    <mergeCell ref="C48:C49"/>
    <mergeCell ref="K48:K49"/>
    <mergeCell ref="L48:L49"/>
    <mergeCell ref="M48:M49"/>
    <mergeCell ref="M42:M43"/>
    <mergeCell ref="N42:N43"/>
    <mergeCell ref="C44:C45"/>
    <mergeCell ref="K44:K45"/>
    <mergeCell ref="L44:L45"/>
    <mergeCell ref="M44:M45"/>
    <mergeCell ref="N44:N45"/>
    <mergeCell ref="N38:N39"/>
    <mergeCell ref="B40:B45"/>
    <mergeCell ref="C40:C41"/>
    <mergeCell ref="K40:K41"/>
    <mergeCell ref="L40:L41"/>
    <mergeCell ref="M40:M41"/>
    <mergeCell ref="N40:N41"/>
    <mergeCell ref="C42:C43"/>
    <mergeCell ref="K42:K43"/>
    <mergeCell ref="L42:L43"/>
    <mergeCell ref="B36:B39"/>
    <mergeCell ref="C36:C37"/>
    <mergeCell ref="K36:K37"/>
    <mergeCell ref="L36:L37"/>
    <mergeCell ref="M36:M37"/>
    <mergeCell ref="N36:N37"/>
    <mergeCell ref="C38:C39"/>
    <mergeCell ref="K38:K39"/>
    <mergeCell ref="L38:L39"/>
    <mergeCell ref="M38:M39"/>
    <mergeCell ref="B34:B35"/>
    <mergeCell ref="C34:C35"/>
    <mergeCell ref="K34:K35"/>
    <mergeCell ref="L34:L35"/>
    <mergeCell ref="M34:M35"/>
    <mergeCell ref="N34:N35"/>
    <mergeCell ref="N30:N31"/>
    <mergeCell ref="C32:C33"/>
    <mergeCell ref="K32:K33"/>
    <mergeCell ref="L32:L33"/>
    <mergeCell ref="M32:M33"/>
    <mergeCell ref="N32:N33"/>
    <mergeCell ref="C28:C29"/>
    <mergeCell ref="K28:K29"/>
    <mergeCell ref="L28:L29"/>
    <mergeCell ref="M28:M29"/>
    <mergeCell ref="N28:N29"/>
    <mergeCell ref="B30:B33"/>
    <mergeCell ref="C30:C31"/>
    <mergeCell ref="K30:K31"/>
    <mergeCell ref="L30:L31"/>
    <mergeCell ref="M30:M31"/>
    <mergeCell ref="B18:B21"/>
    <mergeCell ref="L24:L25"/>
    <mergeCell ref="M24:M25"/>
    <mergeCell ref="N24:N25"/>
    <mergeCell ref="B26:B29"/>
    <mergeCell ref="C26:C27"/>
    <mergeCell ref="K26:K27"/>
    <mergeCell ref="L26:L27"/>
    <mergeCell ref="M26:M27"/>
    <mergeCell ref="N26:N27"/>
    <mergeCell ref="B22:B25"/>
    <mergeCell ref="C22:C23"/>
    <mergeCell ref="K22:K23"/>
    <mergeCell ref="L22:L23"/>
    <mergeCell ref="M22:M23"/>
    <mergeCell ref="N22:N23"/>
    <mergeCell ref="C24:C25"/>
    <mergeCell ref="K24:K25"/>
    <mergeCell ref="C18:C19"/>
    <mergeCell ref="K18:K19"/>
    <mergeCell ref="L18:L19"/>
    <mergeCell ref="M18:M19"/>
    <mergeCell ref="N18:N19"/>
    <mergeCell ref="C20:C21"/>
    <mergeCell ref="K20:K21"/>
    <mergeCell ref="L20:L21"/>
    <mergeCell ref="M20:M21"/>
    <mergeCell ref="N20:N21"/>
    <mergeCell ref="B16:B17"/>
    <mergeCell ref="C16:C17"/>
    <mergeCell ref="K16:K17"/>
    <mergeCell ref="L16:L17"/>
    <mergeCell ref="M16:M17"/>
    <mergeCell ref="N16:N17"/>
    <mergeCell ref="B14:B15"/>
    <mergeCell ref="C14:C15"/>
    <mergeCell ref="K14:K15"/>
    <mergeCell ref="L14:L15"/>
    <mergeCell ref="M14:M15"/>
    <mergeCell ref="N14:N15"/>
    <mergeCell ref="B12:B13"/>
    <mergeCell ref="C12:C13"/>
    <mergeCell ref="K12:K13"/>
    <mergeCell ref="L12:L13"/>
    <mergeCell ref="M12:M13"/>
    <mergeCell ref="N12:N13"/>
    <mergeCell ref="B10:B11"/>
    <mergeCell ref="C10:C11"/>
    <mergeCell ref="K10:K11"/>
    <mergeCell ref="L10:L11"/>
    <mergeCell ref="M10:M11"/>
    <mergeCell ref="N10:N11"/>
    <mergeCell ref="M6:M7"/>
    <mergeCell ref="N6:N7"/>
    <mergeCell ref="C8:C9"/>
    <mergeCell ref="K8:K9"/>
    <mergeCell ref="L8:L9"/>
    <mergeCell ref="M8:M9"/>
    <mergeCell ref="N8:N9"/>
    <mergeCell ref="M2:M3"/>
    <mergeCell ref="N2:N3"/>
    <mergeCell ref="C4:C5"/>
    <mergeCell ref="K4:K5"/>
    <mergeCell ref="L4:L5"/>
    <mergeCell ref="M4:M5"/>
    <mergeCell ref="N4:N5"/>
    <mergeCell ref="A1:C1"/>
    <mergeCell ref="A2:A21"/>
    <mergeCell ref="B2:B5"/>
    <mergeCell ref="C2:C3"/>
    <mergeCell ref="K2:K3"/>
    <mergeCell ref="L2:L3"/>
    <mergeCell ref="B6:B9"/>
    <mergeCell ref="C6:C7"/>
    <mergeCell ref="K6:K7"/>
    <mergeCell ref="L6:L7"/>
  </mergeCells>
  <conditionalFormatting sqref="L1:L21 L88:L89 L160:L161 L92:L105 M180:R181 L108:L121 L124:L129 L132:L151 L164:L175 L178:L65536">
    <cfRule type="cellIs" priority="84" dxfId="217" operator="lessThan" stopIfTrue="1">
      <formula>0</formula>
    </cfRule>
  </conditionalFormatting>
  <conditionalFormatting sqref="L130:L131">
    <cfRule type="cellIs" priority="83" dxfId="217" operator="lessThan" stopIfTrue="1">
      <formula>0</formula>
    </cfRule>
  </conditionalFormatting>
  <conditionalFormatting sqref="L152:L159">
    <cfRule type="cellIs" priority="79" dxfId="217" operator="lessThan" stopIfTrue="1">
      <formula>0</formula>
    </cfRule>
  </conditionalFormatting>
  <conditionalFormatting sqref="L176:L177">
    <cfRule type="cellIs" priority="82" dxfId="217" operator="lessThan" stopIfTrue="1">
      <formula>0</formula>
    </cfRule>
  </conditionalFormatting>
  <conditionalFormatting sqref="L162:L163">
    <cfRule type="cellIs" priority="81" dxfId="217" operator="lessThan" stopIfTrue="1">
      <formula>0</formula>
    </cfRule>
  </conditionalFormatting>
  <conditionalFormatting sqref="L122:L123">
    <cfRule type="cellIs" priority="80" dxfId="217" operator="lessThan" stopIfTrue="1">
      <formula>0</formula>
    </cfRule>
  </conditionalFormatting>
  <conditionalFormatting sqref="M1:M21 M88:M89 M160:M161 M92:M105 M178:M179 M182:M65536 M108:M121 M124:M129 M132:M151 M164:M175">
    <cfRule type="cellIs" priority="77" dxfId="217" operator="lessThan" stopIfTrue="1">
      <formula>0</formula>
    </cfRule>
  </conditionalFormatting>
  <conditionalFormatting sqref="L90:L91">
    <cfRule type="cellIs" priority="78" dxfId="217" operator="lessThan" stopIfTrue="1">
      <formula>0</formula>
    </cfRule>
  </conditionalFormatting>
  <conditionalFormatting sqref="M162:M163">
    <cfRule type="cellIs" priority="74" dxfId="217" operator="lessThan" stopIfTrue="1">
      <formula>0</formula>
    </cfRule>
  </conditionalFormatting>
  <conditionalFormatting sqref="M130:M131">
    <cfRule type="cellIs" priority="76" dxfId="217" operator="lessThan" stopIfTrue="1">
      <formula>0</formula>
    </cfRule>
  </conditionalFormatting>
  <conditionalFormatting sqref="M152:M159">
    <cfRule type="cellIs" priority="72" dxfId="217" operator="lessThan" stopIfTrue="1">
      <formula>0</formula>
    </cfRule>
  </conditionalFormatting>
  <conditionalFormatting sqref="M176:M177">
    <cfRule type="cellIs" priority="75" dxfId="217" operator="lessThan" stopIfTrue="1">
      <formula>0</formula>
    </cfRule>
  </conditionalFormatting>
  <conditionalFormatting sqref="L106:L107">
    <cfRule type="cellIs" priority="70" dxfId="217" operator="lessThan" stopIfTrue="1">
      <formula>0</formula>
    </cfRule>
  </conditionalFormatting>
  <conditionalFormatting sqref="M122:M123">
    <cfRule type="cellIs" priority="73" dxfId="217" operator="lessThan" stopIfTrue="1">
      <formula>0</formula>
    </cfRule>
  </conditionalFormatting>
  <conditionalFormatting sqref="L28:L29 L40:L45">
    <cfRule type="cellIs" priority="68" dxfId="217" operator="lessThan" stopIfTrue="1">
      <formula>0</formula>
    </cfRule>
  </conditionalFormatting>
  <conditionalFormatting sqref="M90:M91">
    <cfRule type="cellIs" priority="71" dxfId="217" operator="lessThan" stopIfTrue="1">
      <formula>0</formula>
    </cfRule>
  </conditionalFormatting>
  <conditionalFormatting sqref="M28:M29 M40:M45">
    <cfRule type="cellIs" priority="66" dxfId="217" operator="lessThan" stopIfTrue="1">
      <formula>0</formula>
    </cfRule>
  </conditionalFormatting>
  <conditionalFormatting sqref="M106:M107">
    <cfRule type="cellIs" priority="69" dxfId="217" operator="lessThan" stopIfTrue="1">
      <formula>0</formula>
    </cfRule>
  </conditionalFormatting>
  <conditionalFormatting sqref="M24:M25">
    <cfRule type="cellIs" priority="62" dxfId="217" operator="lessThan" stopIfTrue="1">
      <formula>0</formula>
    </cfRule>
  </conditionalFormatting>
  <conditionalFormatting sqref="L26:L27">
    <cfRule type="cellIs" priority="67" dxfId="217" operator="lessThan" stopIfTrue="1">
      <formula>0</formula>
    </cfRule>
  </conditionalFormatting>
  <conditionalFormatting sqref="L38:L39">
    <cfRule type="cellIs" priority="54" dxfId="217" operator="lessThan" stopIfTrue="1">
      <formula>0</formula>
    </cfRule>
  </conditionalFormatting>
  <conditionalFormatting sqref="M26:M27">
    <cfRule type="cellIs" priority="65" dxfId="217" operator="lessThan" stopIfTrue="1">
      <formula>0</formula>
    </cfRule>
  </conditionalFormatting>
  <conditionalFormatting sqref="L24:L25">
    <cfRule type="cellIs" priority="64" dxfId="217" operator="lessThan" stopIfTrue="1">
      <formula>0</formula>
    </cfRule>
  </conditionalFormatting>
  <conditionalFormatting sqref="L22:L23">
    <cfRule type="cellIs" priority="63" dxfId="217" operator="lessThan" stopIfTrue="1">
      <formula>0</formula>
    </cfRule>
  </conditionalFormatting>
  <conditionalFormatting sqref="L32:L33">
    <cfRule type="cellIs" priority="60" dxfId="217" operator="lessThan" stopIfTrue="1">
      <formula>0</formula>
    </cfRule>
  </conditionalFormatting>
  <conditionalFormatting sqref="M22:M23">
    <cfRule type="cellIs" priority="61" dxfId="217" operator="lessThan" stopIfTrue="1">
      <formula>0</formula>
    </cfRule>
  </conditionalFormatting>
  <conditionalFormatting sqref="M32:M33">
    <cfRule type="cellIs" priority="58" dxfId="217" operator="lessThan" stopIfTrue="1">
      <formula>0</formula>
    </cfRule>
  </conditionalFormatting>
  <conditionalFormatting sqref="L30:L31">
    <cfRule type="cellIs" priority="59" dxfId="217" operator="lessThan" stopIfTrue="1">
      <formula>0</formula>
    </cfRule>
  </conditionalFormatting>
  <conditionalFormatting sqref="L34:L35">
    <cfRule type="cellIs" priority="56" dxfId="217" operator="lessThan" stopIfTrue="1">
      <formula>0</formula>
    </cfRule>
  </conditionalFormatting>
  <conditionalFormatting sqref="M30:M31">
    <cfRule type="cellIs" priority="57" dxfId="217" operator="lessThan" stopIfTrue="1">
      <formula>0</formula>
    </cfRule>
  </conditionalFormatting>
  <conditionalFormatting sqref="M38:M39">
    <cfRule type="cellIs" priority="52" dxfId="217" operator="lessThan" stopIfTrue="1">
      <formula>0</formula>
    </cfRule>
  </conditionalFormatting>
  <conditionalFormatting sqref="M34:M35">
    <cfRule type="cellIs" priority="55" dxfId="217" operator="lessThan" stopIfTrue="1">
      <formula>0</formula>
    </cfRule>
  </conditionalFormatting>
  <conditionalFormatting sqref="L52:L53">
    <cfRule type="cellIs" priority="48" dxfId="217" operator="lessThan" stopIfTrue="1">
      <formula>0</formula>
    </cfRule>
  </conditionalFormatting>
  <conditionalFormatting sqref="L36:L37">
    <cfRule type="cellIs" priority="53" dxfId="217" operator="lessThan" stopIfTrue="1">
      <formula>0</formula>
    </cfRule>
  </conditionalFormatting>
  <conditionalFormatting sqref="L54:L55">
    <cfRule type="cellIs" priority="46" dxfId="217" operator="lessThan" stopIfTrue="1">
      <formula>0</formula>
    </cfRule>
  </conditionalFormatting>
  <conditionalFormatting sqref="M36:M37">
    <cfRule type="cellIs" priority="51" dxfId="217" operator="lessThan" stopIfTrue="1">
      <formula>0</formula>
    </cfRule>
  </conditionalFormatting>
  <conditionalFormatting sqref="L46:L51">
    <cfRule type="cellIs" priority="50" dxfId="217" operator="lessThan" stopIfTrue="1">
      <formula>0</formula>
    </cfRule>
  </conditionalFormatting>
  <conditionalFormatting sqref="M46:M51">
    <cfRule type="cellIs" priority="49" dxfId="217" operator="lessThan" stopIfTrue="1">
      <formula>0</formula>
    </cfRule>
  </conditionalFormatting>
  <conditionalFormatting sqref="L58:L59">
    <cfRule type="cellIs" priority="44" dxfId="217" operator="lessThan" stopIfTrue="1">
      <formula>0</formula>
    </cfRule>
  </conditionalFormatting>
  <conditionalFormatting sqref="M52:M53">
    <cfRule type="cellIs" priority="47" dxfId="217" operator="lessThan" stopIfTrue="1">
      <formula>0</formula>
    </cfRule>
  </conditionalFormatting>
  <conditionalFormatting sqref="L60:L61">
    <cfRule type="cellIs" priority="42" dxfId="217" operator="lessThan" stopIfTrue="1">
      <formula>0</formula>
    </cfRule>
  </conditionalFormatting>
  <conditionalFormatting sqref="M54:M55">
    <cfRule type="cellIs" priority="45" dxfId="217" operator="lessThan" stopIfTrue="1">
      <formula>0</formula>
    </cfRule>
  </conditionalFormatting>
  <conditionalFormatting sqref="L68:L69">
    <cfRule type="cellIs" priority="36" dxfId="217" operator="lessThan" stopIfTrue="1">
      <formula>0</formula>
    </cfRule>
  </conditionalFormatting>
  <conditionalFormatting sqref="M58:M59">
    <cfRule type="cellIs" priority="43" dxfId="217" operator="lessThan" stopIfTrue="1">
      <formula>0</formula>
    </cfRule>
  </conditionalFormatting>
  <conditionalFormatting sqref="L64:L65">
    <cfRule type="cellIs" priority="40" dxfId="217" operator="lessThan" stopIfTrue="1">
      <formula>0</formula>
    </cfRule>
  </conditionalFormatting>
  <conditionalFormatting sqref="M60:M61">
    <cfRule type="cellIs" priority="41" dxfId="217" operator="lessThan" stopIfTrue="1">
      <formula>0</formula>
    </cfRule>
  </conditionalFormatting>
  <conditionalFormatting sqref="M64:M65">
    <cfRule type="cellIs" priority="38" dxfId="217" operator="lessThan" stopIfTrue="1">
      <formula>0</formula>
    </cfRule>
  </conditionalFormatting>
  <conditionalFormatting sqref="L62:L63">
    <cfRule type="cellIs" priority="39" dxfId="217" operator="lessThan" stopIfTrue="1">
      <formula>0</formula>
    </cfRule>
  </conditionalFormatting>
  <conditionalFormatting sqref="M62:M63">
    <cfRule type="cellIs" priority="37" dxfId="217" operator="lessThan" stopIfTrue="1">
      <formula>0</formula>
    </cfRule>
  </conditionalFormatting>
  <conditionalFormatting sqref="M68:M69">
    <cfRule type="cellIs" priority="34" dxfId="217" operator="lessThan" stopIfTrue="1">
      <formula>0</formula>
    </cfRule>
  </conditionalFormatting>
  <conditionalFormatting sqref="M72:M73">
    <cfRule type="cellIs" priority="30" dxfId="217" operator="lessThan" stopIfTrue="1">
      <formula>0</formula>
    </cfRule>
  </conditionalFormatting>
  <conditionalFormatting sqref="L66:L67">
    <cfRule type="cellIs" priority="35" dxfId="217" operator="lessThan" stopIfTrue="1">
      <formula>0</formula>
    </cfRule>
  </conditionalFormatting>
  <conditionalFormatting sqref="M66:M67">
    <cfRule type="cellIs" priority="33" dxfId="217" operator="lessThan" stopIfTrue="1">
      <formula>0</formula>
    </cfRule>
  </conditionalFormatting>
  <conditionalFormatting sqref="L72:L73">
    <cfRule type="cellIs" priority="32" dxfId="217" operator="lessThan" stopIfTrue="1">
      <formula>0</formula>
    </cfRule>
  </conditionalFormatting>
  <conditionalFormatting sqref="L76:L77">
    <cfRule type="cellIs" priority="28" dxfId="217" operator="lessThan" stopIfTrue="1">
      <formula>0</formula>
    </cfRule>
  </conditionalFormatting>
  <conditionalFormatting sqref="L70:L71">
    <cfRule type="cellIs" priority="31" dxfId="217" operator="lessThan" stopIfTrue="1">
      <formula>0</formula>
    </cfRule>
  </conditionalFormatting>
  <conditionalFormatting sqref="M70:M71">
    <cfRule type="cellIs" priority="29" dxfId="217" operator="lessThan" stopIfTrue="1">
      <formula>0</formula>
    </cfRule>
  </conditionalFormatting>
  <conditionalFormatting sqref="M76:M77">
    <cfRule type="cellIs" priority="26" dxfId="217" operator="lessThan" stopIfTrue="1">
      <formula>0</formula>
    </cfRule>
  </conditionalFormatting>
  <conditionalFormatting sqref="L78:L79">
    <cfRule type="cellIs" priority="24" dxfId="217" operator="lessThan" stopIfTrue="1">
      <formula>0</formula>
    </cfRule>
  </conditionalFormatting>
  <conditionalFormatting sqref="L74:L75">
    <cfRule type="cellIs" priority="27" dxfId="217" operator="lessThan" stopIfTrue="1">
      <formula>0</formula>
    </cfRule>
  </conditionalFormatting>
  <conditionalFormatting sqref="M74:M75">
    <cfRule type="cellIs" priority="25" dxfId="217" operator="lessThan" stopIfTrue="1">
      <formula>0</formula>
    </cfRule>
  </conditionalFormatting>
  <conditionalFormatting sqref="L82:L83">
    <cfRule type="cellIs" priority="22" dxfId="217" operator="lessThan" stopIfTrue="1">
      <formula>0</formula>
    </cfRule>
  </conditionalFormatting>
  <conditionalFormatting sqref="M78:M79">
    <cfRule type="cellIs" priority="23" dxfId="217" operator="lessThan" stopIfTrue="1">
      <formula>0</formula>
    </cfRule>
  </conditionalFormatting>
  <conditionalFormatting sqref="M82:M83">
    <cfRule type="cellIs" priority="20" dxfId="217" operator="lessThan" stopIfTrue="1">
      <formula>0</formula>
    </cfRule>
  </conditionalFormatting>
  <conditionalFormatting sqref="L80:L81">
    <cfRule type="cellIs" priority="21" dxfId="217" operator="lessThan" stopIfTrue="1">
      <formula>0</formula>
    </cfRule>
  </conditionalFormatting>
  <conditionalFormatting sqref="M80:M81">
    <cfRule type="cellIs" priority="19" dxfId="217" operator="lessThan" stopIfTrue="1">
      <formula>0</formula>
    </cfRule>
  </conditionalFormatting>
  <conditionalFormatting sqref="L84:L85">
    <cfRule type="cellIs" priority="18" dxfId="217" operator="lessThan" stopIfTrue="1">
      <formula>0</formula>
    </cfRule>
  </conditionalFormatting>
  <conditionalFormatting sqref="M84:M85">
    <cfRule type="cellIs" priority="17" dxfId="217" operator="lessThan" stopIfTrue="1">
      <formula>0</formula>
    </cfRule>
  </conditionalFormatting>
  <conditionalFormatting sqref="L86:L87">
    <cfRule type="cellIs" priority="16" dxfId="217" operator="lessThan" stopIfTrue="1">
      <formula>0</formula>
    </cfRule>
  </conditionalFormatting>
  <conditionalFormatting sqref="M86:M87">
    <cfRule type="cellIs" priority="15" dxfId="217" operator="lessThan" stopIfTrue="1">
      <formula>0</formula>
    </cfRule>
  </conditionalFormatting>
  <conditionalFormatting sqref="L56:L57">
    <cfRule type="cellIs" priority="14" dxfId="217" operator="lessThan" stopIfTrue="1">
      <formula>0</formula>
    </cfRule>
  </conditionalFormatting>
  <conditionalFormatting sqref="M56:M57">
    <cfRule type="cellIs" priority="13" dxfId="217" operator="lessThan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7" manualBreakCount="7">
    <brk id="21" max="17" man="1"/>
    <brk id="45" max="17" man="1"/>
    <brk id="109" max="255" man="1"/>
    <brk id="125" max="255" man="1"/>
    <brk id="137" max="255" man="1"/>
    <brk id="159" max="255" man="1"/>
    <brk id="17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katayanagi</dc:creator>
  <cp:keywords/>
  <dc:description/>
  <cp:lastModifiedBy>ishikawa</cp:lastModifiedBy>
  <cp:lastPrinted>2015-03-07T23:32:42Z</cp:lastPrinted>
  <dcterms:created xsi:type="dcterms:W3CDTF">2011-07-01T02:40:42Z</dcterms:created>
  <dcterms:modified xsi:type="dcterms:W3CDTF">2016-03-11T09:54:16Z</dcterms:modified>
  <cp:category/>
  <cp:version/>
  <cp:contentType/>
  <cp:contentStatus/>
</cp:coreProperties>
</file>